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ikei0101\Desktop\公開用財務諸表\"/>
    </mc:Choice>
  </mc:AlternateContent>
  <xr:revisionPtr revIDLastSave="0" documentId="8_{C36B6853-4694-4686-B745-BA0AD1A9C873}" xr6:coauthVersionLast="47" xr6:coauthVersionMax="47" xr10:uidLastSave="{00000000-0000-0000-0000-000000000000}"/>
  <bookViews>
    <workbookView xWindow="-120" yWindow="-120" windowWidth="29040" windowHeight="15840" activeTab="1" xr2:uid="{49A45E13-83A9-41ED-AFA8-64CF8FFD87BA}"/>
  </bookViews>
  <sheets>
    <sheet name="社会福祉事業" sheetId="1" r:id="rId1"/>
    <sheet name="公益事業" sheetId="2" r:id="rId2"/>
  </sheets>
  <definedNames>
    <definedName name="_xlnm.Print_Titles" localSheetId="1">公益事業!$1:$7</definedName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7" i="2" l="1"/>
  <c r="H77" i="2" s="1"/>
  <c r="G75" i="2"/>
  <c r="G74" i="2"/>
  <c r="E74" i="2"/>
  <c r="F74" i="2" s="1"/>
  <c r="H74" i="2" s="1"/>
  <c r="H73" i="2"/>
  <c r="F73" i="2"/>
  <c r="H72" i="2"/>
  <c r="F72" i="2"/>
  <c r="F71" i="2"/>
  <c r="H71" i="2" s="1"/>
  <c r="H70" i="2"/>
  <c r="F70" i="2"/>
  <c r="H69" i="2"/>
  <c r="F69" i="2"/>
  <c r="F68" i="2"/>
  <c r="H68" i="2" s="1"/>
  <c r="H67" i="2"/>
  <c r="F67" i="2"/>
  <c r="H66" i="2"/>
  <c r="F66" i="2"/>
  <c r="F65" i="2"/>
  <c r="H65" i="2" s="1"/>
  <c r="H64" i="2"/>
  <c r="F64" i="2"/>
  <c r="H63" i="2"/>
  <c r="F63" i="2"/>
  <c r="F62" i="2"/>
  <c r="H62" i="2" s="1"/>
  <c r="H61" i="2"/>
  <c r="F61" i="2"/>
  <c r="H60" i="2"/>
  <c r="F60" i="2"/>
  <c r="F59" i="2"/>
  <c r="H59" i="2" s="1"/>
  <c r="H58" i="2"/>
  <c r="F58" i="2"/>
  <c r="G57" i="2"/>
  <c r="E57" i="2"/>
  <c r="E75" i="2" s="1"/>
  <c r="F75" i="2" s="1"/>
  <c r="H56" i="2"/>
  <c r="F56" i="2"/>
  <c r="H55" i="2"/>
  <c r="F55" i="2"/>
  <c r="F54" i="2"/>
  <c r="H54" i="2" s="1"/>
  <c r="H53" i="2"/>
  <c r="F53" i="2"/>
  <c r="H52" i="2"/>
  <c r="F52" i="2"/>
  <c r="F51" i="2"/>
  <c r="H51" i="2" s="1"/>
  <c r="H50" i="2"/>
  <c r="F50" i="2"/>
  <c r="H49" i="2"/>
  <c r="F49" i="2"/>
  <c r="F48" i="2"/>
  <c r="H48" i="2" s="1"/>
  <c r="H47" i="2"/>
  <c r="F47" i="2"/>
  <c r="H46" i="2"/>
  <c r="F46" i="2"/>
  <c r="F45" i="2"/>
  <c r="H45" i="2" s="1"/>
  <c r="H44" i="2"/>
  <c r="F44" i="2"/>
  <c r="H43" i="2"/>
  <c r="F43" i="2"/>
  <c r="F42" i="2"/>
  <c r="H42" i="2" s="1"/>
  <c r="H41" i="2"/>
  <c r="F41" i="2"/>
  <c r="H40" i="2"/>
  <c r="F40" i="2"/>
  <c r="G38" i="2"/>
  <c r="E38" i="2"/>
  <c r="F38" i="2" s="1"/>
  <c r="H38" i="2" s="1"/>
  <c r="H37" i="2"/>
  <c r="F37" i="2"/>
  <c r="H36" i="2"/>
  <c r="F36" i="2"/>
  <c r="F35" i="2"/>
  <c r="H35" i="2" s="1"/>
  <c r="H34" i="2"/>
  <c r="F34" i="2"/>
  <c r="H33" i="2"/>
  <c r="F33" i="2"/>
  <c r="G32" i="2"/>
  <c r="G39" i="2" s="1"/>
  <c r="F32" i="2"/>
  <c r="H32" i="2" s="1"/>
  <c r="H39" i="2" s="1"/>
  <c r="E32" i="2"/>
  <c r="E39" i="2" s="1"/>
  <c r="F39" i="2" s="1"/>
  <c r="H31" i="2"/>
  <c r="F31" i="2"/>
  <c r="F30" i="2"/>
  <c r="H30" i="2" s="1"/>
  <c r="H29" i="2"/>
  <c r="F29" i="2"/>
  <c r="H28" i="2"/>
  <c r="F28" i="2"/>
  <c r="F27" i="2"/>
  <c r="H27" i="2" s="1"/>
  <c r="H26" i="2"/>
  <c r="F26" i="2"/>
  <c r="E25" i="2"/>
  <c r="G24" i="2"/>
  <c r="F24" i="2"/>
  <c r="H24" i="2" s="1"/>
  <c r="E24" i="2"/>
  <c r="F23" i="2"/>
  <c r="H23" i="2" s="1"/>
  <c r="H22" i="2"/>
  <c r="F22" i="2"/>
  <c r="H21" i="2"/>
  <c r="F21" i="2"/>
  <c r="F20" i="2"/>
  <c r="H20" i="2" s="1"/>
  <c r="H19" i="2"/>
  <c r="F19" i="2"/>
  <c r="H18" i="2"/>
  <c r="F18" i="2"/>
  <c r="F17" i="2"/>
  <c r="H17" i="2" s="1"/>
  <c r="G16" i="2"/>
  <c r="G25" i="2" s="1"/>
  <c r="F16" i="2"/>
  <c r="H16" i="2" s="1"/>
  <c r="H25" i="2" s="1"/>
  <c r="E16" i="2"/>
  <c r="F15" i="2"/>
  <c r="H15" i="2" s="1"/>
  <c r="H14" i="2"/>
  <c r="F14" i="2"/>
  <c r="H13" i="2"/>
  <c r="F13" i="2"/>
  <c r="F12" i="2"/>
  <c r="H12" i="2" s="1"/>
  <c r="H11" i="2"/>
  <c r="F11" i="2"/>
  <c r="H10" i="2"/>
  <c r="F10" i="2"/>
  <c r="F9" i="2"/>
  <c r="H9" i="2" s="1"/>
  <c r="H8" i="2"/>
  <c r="F8" i="2"/>
  <c r="N77" i="1"/>
  <c r="L77" i="1"/>
  <c r="I75" i="1"/>
  <c r="H75" i="1"/>
  <c r="F75" i="1"/>
  <c r="M74" i="1"/>
  <c r="K74" i="1"/>
  <c r="J74" i="1"/>
  <c r="I74" i="1"/>
  <c r="H74" i="1"/>
  <c r="G74" i="1"/>
  <c r="F74" i="1"/>
  <c r="L74" i="1" s="1"/>
  <c r="N74" i="1" s="1"/>
  <c r="E74" i="1"/>
  <c r="N73" i="1"/>
  <c r="L73" i="1"/>
  <c r="L72" i="1"/>
  <c r="N72" i="1" s="1"/>
  <c r="N71" i="1"/>
  <c r="L71" i="1"/>
  <c r="N70" i="1"/>
  <c r="L70" i="1"/>
  <c r="L69" i="1"/>
  <c r="N69" i="1" s="1"/>
  <c r="N68" i="1"/>
  <c r="L68" i="1"/>
  <c r="N67" i="1"/>
  <c r="L67" i="1"/>
  <c r="L66" i="1"/>
  <c r="N66" i="1" s="1"/>
  <c r="N65" i="1"/>
  <c r="L65" i="1"/>
  <c r="N64" i="1"/>
  <c r="L64" i="1"/>
  <c r="L63" i="1"/>
  <c r="N63" i="1" s="1"/>
  <c r="N62" i="1"/>
  <c r="L62" i="1"/>
  <c r="N61" i="1"/>
  <c r="L61" i="1"/>
  <c r="L60" i="1"/>
  <c r="N60" i="1" s="1"/>
  <c r="N59" i="1"/>
  <c r="L59" i="1"/>
  <c r="N58" i="1"/>
  <c r="L58" i="1"/>
  <c r="M57" i="1"/>
  <c r="M75" i="1" s="1"/>
  <c r="K57" i="1"/>
  <c r="K75" i="1" s="1"/>
  <c r="J57" i="1"/>
  <c r="J75" i="1" s="1"/>
  <c r="I57" i="1"/>
  <c r="H57" i="1"/>
  <c r="G57" i="1"/>
  <c r="G75" i="1" s="1"/>
  <c r="F57" i="1"/>
  <c r="L57" i="1" s="1"/>
  <c r="N57" i="1" s="1"/>
  <c r="E57" i="1"/>
  <c r="E75" i="1" s="1"/>
  <c r="L75" i="1" s="1"/>
  <c r="N56" i="1"/>
  <c r="L56" i="1"/>
  <c r="L55" i="1"/>
  <c r="N55" i="1" s="1"/>
  <c r="N54" i="1"/>
  <c r="L54" i="1"/>
  <c r="N53" i="1"/>
  <c r="L53" i="1"/>
  <c r="L52" i="1"/>
  <c r="N52" i="1" s="1"/>
  <c r="N51" i="1"/>
  <c r="L51" i="1"/>
  <c r="N50" i="1"/>
  <c r="L50" i="1"/>
  <c r="L49" i="1"/>
  <c r="N49" i="1" s="1"/>
  <c r="N48" i="1"/>
  <c r="L48" i="1"/>
  <c r="N47" i="1"/>
  <c r="L47" i="1"/>
  <c r="L46" i="1"/>
  <c r="N46" i="1" s="1"/>
  <c r="N45" i="1"/>
  <c r="L45" i="1"/>
  <c r="N44" i="1"/>
  <c r="L44" i="1"/>
  <c r="L43" i="1"/>
  <c r="N43" i="1" s="1"/>
  <c r="N42" i="1"/>
  <c r="L42" i="1"/>
  <c r="N41" i="1"/>
  <c r="L41" i="1"/>
  <c r="L40" i="1"/>
  <c r="N40" i="1" s="1"/>
  <c r="M38" i="1"/>
  <c r="K38" i="1"/>
  <c r="J38" i="1"/>
  <c r="I38" i="1"/>
  <c r="H38" i="1"/>
  <c r="G38" i="1"/>
  <c r="F38" i="1"/>
  <c r="L38" i="1" s="1"/>
  <c r="N38" i="1" s="1"/>
  <c r="E38" i="1"/>
  <c r="N37" i="1"/>
  <c r="L37" i="1"/>
  <c r="L36" i="1"/>
  <c r="N36" i="1" s="1"/>
  <c r="N35" i="1"/>
  <c r="L35" i="1"/>
  <c r="N34" i="1"/>
  <c r="L34" i="1"/>
  <c r="L33" i="1"/>
  <c r="N33" i="1" s="1"/>
  <c r="M32" i="1"/>
  <c r="M39" i="1" s="1"/>
  <c r="L32" i="1"/>
  <c r="N32" i="1" s="1"/>
  <c r="K32" i="1"/>
  <c r="K39" i="1" s="1"/>
  <c r="J32" i="1"/>
  <c r="J39" i="1" s="1"/>
  <c r="I32" i="1"/>
  <c r="I39" i="1" s="1"/>
  <c r="H32" i="1"/>
  <c r="H39" i="1" s="1"/>
  <c r="G32" i="1"/>
  <c r="G39" i="1" s="1"/>
  <c r="F32" i="1"/>
  <c r="F39" i="1" s="1"/>
  <c r="E32" i="1"/>
  <c r="E39" i="1" s="1"/>
  <c r="L31" i="1"/>
  <c r="N31" i="1" s="1"/>
  <c r="N30" i="1"/>
  <c r="L30" i="1"/>
  <c r="N29" i="1"/>
  <c r="L29" i="1"/>
  <c r="L28" i="1"/>
  <c r="N28" i="1" s="1"/>
  <c r="N27" i="1"/>
  <c r="L27" i="1"/>
  <c r="N26" i="1"/>
  <c r="L26" i="1"/>
  <c r="M25" i="1"/>
  <c r="J25" i="1"/>
  <c r="G25" i="1"/>
  <c r="G76" i="1" s="1"/>
  <c r="G78" i="1" s="1"/>
  <c r="F25" i="1"/>
  <c r="M24" i="1"/>
  <c r="K24" i="1"/>
  <c r="J24" i="1"/>
  <c r="I24" i="1"/>
  <c r="H24" i="1"/>
  <c r="G24" i="1"/>
  <c r="F24" i="1"/>
  <c r="E24" i="1"/>
  <c r="L24" i="1" s="1"/>
  <c r="N24" i="1" s="1"/>
  <c r="N23" i="1"/>
  <c r="L23" i="1"/>
  <c r="N22" i="1"/>
  <c r="L22" i="1"/>
  <c r="L21" i="1"/>
  <c r="N21" i="1" s="1"/>
  <c r="N20" i="1"/>
  <c r="L20" i="1"/>
  <c r="N19" i="1"/>
  <c r="L19" i="1"/>
  <c r="L18" i="1"/>
  <c r="N18" i="1" s="1"/>
  <c r="N17" i="1"/>
  <c r="L17" i="1"/>
  <c r="M16" i="1"/>
  <c r="K16" i="1"/>
  <c r="K25" i="1" s="1"/>
  <c r="J16" i="1"/>
  <c r="I16" i="1"/>
  <c r="I25" i="1" s="1"/>
  <c r="I76" i="1" s="1"/>
  <c r="I78" i="1" s="1"/>
  <c r="H16" i="1"/>
  <c r="H25" i="1" s="1"/>
  <c r="H76" i="1" s="1"/>
  <c r="H78" i="1" s="1"/>
  <c r="G16" i="1"/>
  <c r="F16" i="1"/>
  <c r="E16" i="1"/>
  <c r="E25" i="1" s="1"/>
  <c r="N15" i="1"/>
  <c r="L15" i="1"/>
  <c r="N14" i="1"/>
  <c r="L14" i="1"/>
  <c r="L13" i="1"/>
  <c r="N13" i="1" s="1"/>
  <c r="N12" i="1"/>
  <c r="L12" i="1"/>
  <c r="N11" i="1"/>
  <c r="L11" i="1"/>
  <c r="L10" i="1"/>
  <c r="N10" i="1" s="1"/>
  <c r="N9" i="1"/>
  <c r="L9" i="1"/>
  <c r="N8" i="1"/>
  <c r="L8" i="1"/>
  <c r="E76" i="2" l="1"/>
  <c r="K76" i="1"/>
  <c r="K78" i="1" s="1"/>
  <c r="L39" i="1"/>
  <c r="N75" i="1"/>
  <c r="M76" i="1"/>
  <c r="M78" i="1" s="1"/>
  <c r="G76" i="2"/>
  <c r="G78" i="2" s="1"/>
  <c r="L25" i="1"/>
  <c r="E76" i="1"/>
  <c r="J76" i="1"/>
  <c r="J78" i="1" s="1"/>
  <c r="N39" i="1"/>
  <c r="F76" i="1"/>
  <c r="F78" i="1" s="1"/>
  <c r="L16" i="1"/>
  <c r="N16" i="1" s="1"/>
  <c r="N25" i="1" s="1"/>
  <c r="N76" i="1" s="1"/>
  <c r="N78" i="1" s="1"/>
  <c r="F25" i="2"/>
  <c r="F57" i="2"/>
  <c r="H57" i="2" s="1"/>
  <c r="H75" i="2" s="1"/>
  <c r="H76" i="2" s="1"/>
  <c r="H78" i="2" s="1"/>
  <c r="F76" i="2" l="1"/>
  <c r="E78" i="2"/>
  <c r="F78" i="2" s="1"/>
  <c r="E78" i="1"/>
  <c r="L78" i="1" s="1"/>
  <c r="L76" i="1"/>
</calcChain>
</file>

<file path=xl/sharedStrings.xml><?xml version="1.0" encoding="utf-8"?>
<sst xmlns="http://schemas.openxmlformats.org/spreadsheetml/2006/main" count="184" uniqueCount="93">
  <si>
    <t>第一号第三様式（第十七条第四項関係）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</si>
  <si>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資金収支内訳表</t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</si>
  <si>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</si>
  <si>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</si>
  <si>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</si>
  <si>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高齢者総合ケアセンター　蓬莱</t>
    <phoneticPr fontId="1"/>
  </si>
  <si>
    <t>高齢者総合ケアセンター　ケアプラザ美馬</t>
    <phoneticPr fontId="1"/>
  </si>
  <si>
    <t>ケアハウス　シャングリラ蓬寿</t>
    <phoneticPr fontId="1"/>
  </si>
  <si>
    <t>高齢者ケアセンター　ケアプラザ相模原</t>
    <phoneticPr fontId="1"/>
  </si>
  <si>
    <t>ケアプラザたま</t>
    <phoneticPr fontId="1"/>
  </si>
  <si>
    <t>ケアプラザたま　アネックス</t>
    <phoneticPr fontId="1"/>
  </si>
  <si>
    <t>ケアハウス　シャングリラとも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</si>
  <si>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</si>
  <si>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</si>
  <si>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</si>
  <si>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事業活動による収支</t>
  </si>
  <si>
    <t>収入</t>
  </si>
  <si>
    <t>介護保険事業収入</t>
  </si>
  <si>
    <t>老人福祉事業収入</t>
  </si>
  <si>
    <t>指定管理者事業収入</t>
  </si>
  <si>
    <t>借入金利息補助金収入</t>
  </si>
  <si>
    <t>経常経費寄附金収入</t>
  </si>
  <si>
    <t>受取利息配当金収入</t>
  </si>
  <si>
    <t>その他の収入</t>
  </si>
  <si>
    <t>流動資産評価益等による資金増加額</t>
  </si>
  <si>
    <t>事業活動収入計（１）</t>
  </si>
  <si>
    <t>支出</t>
  </si>
  <si>
    <t>人件費支出</t>
  </si>
  <si>
    <t>事業費支出</t>
  </si>
  <si>
    <t>事務費支出</t>
  </si>
  <si>
    <t>利用者負担軽減額</t>
  </si>
  <si>
    <t>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</si>
  <si>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</si>
  <si>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</si>
  <si>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</si>
  <si>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</si>
  <si>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</si>
  <si>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</si>
  <si>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施設整備等寄附金収入</t>
  </si>
  <si>
    <t>設備資金借入金収入</t>
  </si>
  <si>
    <t>社会福祉連携推進業務設備資金借入金収入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</si>
  <si>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</si>
  <si>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</si>
  <si>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</si>
  <si>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</si>
  <si>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</si>
  <si>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</si>
  <si>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</si>
  <si>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</si>
  <si>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</si>
  <si>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</si>
  <si>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</si>
  <si>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</si>
  <si>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</si>
  <si>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</si>
  <si>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社会福祉連携推進業務長期運営資金借入金収入</t>
  </si>
  <si>
    <t>長期貸付金回収収入</t>
  </si>
  <si>
    <t>社会福祉連携推進業務長期貸付金回収収入</t>
  </si>
  <si>
    <t>投資有価証券売却収入</t>
  </si>
  <si>
    <t>積立資産取崩収入</t>
  </si>
  <si>
    <t>事業区分間長期借入金収入</t>
  </si>
  <si>
    <t>拠点区分間長期借入金収入</t>
  </si>
  <si>
    <t>サービス区分間長期借入金収入</t>
  </si>
  <si>
    <t>事業区分間長期貸付金回収収入</t>
  </si>
  <si>
    <t>拠点区分間長期貸付金回収収入</t>
  </si>
  <si>
    <t>サービス区分間長期貸付金回収収入</t>
  </si>
  <si>
    <t>事業区分間繰入金収入</t>
  </si>
  <si>
    <t>拠点区分間繰入金収入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</si>
  <si>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</si>
  <si>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</si>
  <si>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</si>
  <si>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</si>
  <si>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社会福祉連携推進業務長期運営資金借入金元金償還支出</t>
  </si>
  <si>
    <t>長期貸付金支出</t>
  </si>
  <si>
    <t>社会福祉連携推進業務長期貸付金支出</t>
  </si>
  <si>
    <t>投資有価証券取得支出</t>
  </si>
  <si>
    <t>積立資産支出</t>
  </si>
  <si>
    <t>事業区分間長期貸付金支出</t>
  </si>
  <si>
    <t>拠点区分間長期貸付金支出</t>
  </si>
  <si>
    <t>サービス区分間長期貸付金支出</t>
  </si>
  <si>
    <t>事業区分間長期借入金返済支出</t>
  </si>
  <si>
    <t>拠点区分間長期借入金返済支出</t>
  </si>
  <si>
    <t>サービス区分間長期借入金返済支出</t>
  </si>
  <si>
    <t>事業区分間繰入金支出</t>
  </si>
  <si>
    <t>拠点区分間繰入金支出</t>
  </si>
  <si>
    <t>その他の活動による支出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</si>
  <si>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</si>
  <si>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</si>
  <si>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</si>
  <si>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</si>
  <si>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</si>
  <si>
    <t>公益事業区分  資金収支内訳表</t>
    <phoneticPr fontId="4"/>
  </si>
  <si>
    <t>市場高齢者協同生活施設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</si>
</sst>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4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shrinkToFit="1"/>
    </xf>
    <xf numFmtId="49" fontId="7" fillId="0" borderId="2" xfId="1" applyNumberFormat="1" applyFont="1" applyBorder="1" applyAlignment="1">
      <alignment horizontal="center" vertical="center" shrinkToFit="1"/>
    </xf>
    <xf numFmtId="49" fontId="7" fillId="0" borderId="3" xfId="1" applyNumberFormat="1" applyFont="1" applyBorder="1" applyAlignment="1">
      <alignment horizontal="center" vertical="center" shrinkToFit="1"/>
    </xf>
    <xf numFmtId="49" fontId="7" fillId="0" borderId="4" xfId="1" applyNumberFormat="1" applyFont="1" applyBorder="1" applyAlignment="1">
      <alignment horizontal="center" vertical="center" wrapText="1" shrinkToFit="1"/>
    </xf>
    <xf numFmtId="49" fontId="7" fillId="0" borderId="4" xfId="1" applyNumberFormat="1" applyFont="1" applyBorder="1" applyAlignment="1">
      <alignment horizontal="center" vertical="center" shrinkToFit="1"/>
    </xf>
    <xf numFmtId="0" fontId="7" fillId="0" borderId="5" xfId="2" applyFont="1" applyBorder="1" applyAlignment="1">
      <alignment vertical="center" textRotation="255"/>
    </xf>
    <xf numFmtId="0" fontId="7" fillId="0" borderId="5" xfId="2" applyFont="1" applyBorder="1" applyAlignment="1">
      <alignment vertical="center" shrinkToFit="1"/>
    </xf>
    <xf numFmtId="176" fontId="9" fillId="0" borderId="5" xfId="2" applyNumberFormat="1" applyFont="1" applyBorder="1" applyAlignment="1" applyProtection="1">
      <alignment vertical="center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2" applyFont="1" applyBorder="1" applyAlignment="1">
      <alignment vertical="center" textRotation="255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7" xfId="2" applyFont="1" applyBorder="1" applyAlignment="1">
      <alignment vertical="center" textRotation="255"/>
    </xf>
    <xf numFmtId="0" fontId="7" fillId="0" borderId="4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2" xfId="2" applyFont="1" applyBorder="1" applyAlignment="1">
      <alignment vertical="center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1" xfId="2" applyFont="1" applyBorder="1" applyAlignment="1">
      <alignment vertical="center"/>
    </xf>
    <xf numFmtId="0" fontId="7" fillId="0" borderId="6" xfId="2" applyFont="1" applyBorder="1" applyAlignment="1">
      <alignment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4" xfId="2" applyFont="1" applyBorder="1" applyAlignment="1">
      <alignment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37C5E1FA-40AD-4CFD-81E9-6F8EF3DA6B37}"/>
    <cellStyle name="標準 3" xfId="1" xr:uid="{2539BF6C-AEF6-454A-8FEB-8449CDC9EC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072BB-23C6-4703-98E4-D90E03C12487}">
  <sheetPr>
    <pageSetUpPr fitToPage="1"/>
  </sheetPr>
  <dimension ref="B2:N78"/>
  <sheetViews>
    <sheetView showGridLines="0" workbookViewId="0"/>
  </sheetViews>
  <sheetFormatPr defaultRowHeight="18.75" x14ac:dyDescent="0.4"/>
  <cols>
    <col min="1" max="3" width="2.875" customWidth="1"/>
    <col min="4" max="4" width="44.375" customWidth="1"/>
    <col min="5" max="14" width="20.75" customWidth="1"/>
  </cols>
  <sheetData>
    <row r="2" spans="2:14" ht="2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3"/>
      <c r="N2" s="3" t="s">
        <v>0</v>
      </c>
    </row>
    <row r="3" spans="2:14" ht="21" x14ac:dyDescent="0.4">
      <c r="B3" s="4" t="s">
        <v>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2:14" x14ac:dyDescent="0.4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2"/>
      <c r="N4" s="2"/>
    </row>
    <row r="5" spans="2:14" ht="21" x14ac:dyDescent="0.4">
      <c r="B5" s="6" t="s">
        <v>2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2:14" x14ac:dyDescent="0.4">
      <c r="B6" s="7"/>
      <c r="C6" s="7"/>
      <c r="D6" s="7"/>
      <c r="E6" s="7"/>
      <c r="F6" s="7"/>
      <c r="G6" s="7"/>
      <c r="H6" s="7"/>
      <c r="I6" s="7"/>
      <c r="J6" s="7"/>
      <c r="K6" s="7"/>
      <c r="L6" s="2"/>
      <c r="M6" s="2"/>
      <c r="N6" s="7" t="s">
        <v>3</v>
      </c>
    </row>
    <row r="7" spans="2:14" ht="57" x14ac:dyDescent="0.4">
      <c r="B7" s="8" t="s">
        <v>4</v>
      </c>
      <c r="C7" s="9"/>
      <c r="D7" s="10"/>
      <c r="E7" s="11" t="s">
        <v>5</v>
      </c>
      <c r="F7" s="11" t="s">
        <v>6</v>
      </c>
      <c r="G7" s="11" t="s">
        <v>7</v>
      </c>
      <c r="H7" s="11" t="s">
        <v>8</v>
      </c>
      <c r="I7" s="11" t="s">
        <v>9</v>
      </c>
      <c r="J7" s="11" t="s">
        <v>10</v>
      </c>
      <c r="K7" s="11" t="s">
        <v>11</v>
      </c>
      <c r="L7" s="12" t="s">
        <v>12</v>
      </c>
      <c r="M7" s="12" t="s">
        <v>13</v>
      </c>
      <c r="N7" s="12" t="s">
        <v>14</v>
      </c>
    </row>
    <row r="8" spans="2:14" x14ac:dyDescent="0.4">
      <c r="B8" s="13" t="s">
        <v>15</v>
      </c>
      <c r="C8" s="13" t="s">
        <v>16</v>
      </c>
      <c r="D8" s="14" t="s">
        <v>17</v>
      </c>
      <c r="E8" s="15">
        <v>363443980</v>
      </c>
      <c r="F8" s="15">
        <v>346175706</v>
      </c>
      <c r="G8" s="15"/>
      <c r="H8" s="15">
        <v>719984052</v>
      </c>
      <c r="I8" s="15">
        <v>486946272</v>
      </c>
      <c r="J8" s="15">
        <v>154241684</v>
      </c>
      <c r="K8" s="15">
        <v>104276370</v>
      </c>
      <c r="L8" s="15">
        <f>+E8+F8+G8+H8+I8+J8+K8</f>
        <v>2175068064</v>
      </c>
      <c r="M8" s="16"/>
      <c r="N8" s="15">
        <f>L8-ABS(M8)</f>
        <v>2175068064</v>
      </c>
    </row>
    <row r="9" spans="2:14" x14ac:dyDescent="0.4">
      <c r="B9" s="17"/>
      <c r="C9" s="17"/>
      <c r="D9" s="18" t="s">
        <v>18</v>
      </c>
      <c r="E9" s="19"/>
      <c r="F9" s="19"/>
      <c r="G9" s="19">
        <v>38106093</v>
      </c>
      <c r="H9" s="19"/>
      <c r="I9" s="19"/>
      <c r="J9" s="19"/>
      <c r="K9" s="19">
        <v>87661775</v>
      </c>
      <c r="L9" s="19">
        <f t="shared" ref="L9:L72" si="0">+E9+F9+G9+H9+I9+J9+K9</f>
        <v>125767868</v>
      </c>
      <c r="M9" s="20"/>
      <c r="N9" s="19">
        <f t="shared" ref="N9:N72" si="1">L9-ABS(M9)</f>
        <v>125767868</v>
      </c>
    </row>
    <row r="10" spans="2:14" x14ac:dyDescent="0.4">
      <c r="B10" s="17"/>
      <c r="C10" s="17"/>
      <c r="D10" s="18" t="s">
        <v>19</v>
      </c>
      <c r="E10" s="19"/>
      <c r="F10" s="19"/>
      <c r="G10" s="19"/>
      <c r="H10" s="19"/>
      <c r="I10" s="19"/>
      <c r="J10" s="19"/>
      <c r="K10" s="19"/>
      <c r="L10" s="19">
        <f t="shared" si="0"/>
        <v>0</v>
      </c>
      <c r="M10" s="20"/>
      <c r="N10" s="19">
        <f t="shared" si="1"/>
        <v>0</v>
      </c>
    </row>
    <row r="11" spans="2:14" x14ac:dyDescent="0.4">
      <c r="B11" s="17"/>
      <c r="C11" s="17"/>
      <c r="D11" s="18" t="s">
        <v>20</v>
      </c>
      <c r="E11" s="19"/>
      <c r="F11" s="19"/>
      <c r="G11" s="19"/>
      <c r="H11" s="19"/>
      <c r="I11" s="19">
        <v>2298343</v>
      </c>
      <c r="J11" s="19">
        <v>766113</v>
      </c>
      <c r="K11" s="19">
        <v>766114</v>
      </c>
      <c r="L11" s="19">
        <f t="shared" si="0"/>
        <v>3830570</v>
      </c>
      <c r="M11" s="20"/>
      <c r="N11" s="19">
        <f t="shared" si="1"/>
        <v>3830570</v>
      </c>
    </row>
    <row r="12" spans="2:14" x14ac:dyDescent="0.4">
      <c r="B12" s="17"/>
      <c r="C12" s="17"/>
      <c r="D12" s="18" t="s">
        <v>21</v>
      </c>
      <c r="E12" s="19">
        <v>125000</v>
      </c>
      <c r="F12" s="19">
        <v>60000</v>
      </c>
      <c r="G12" s="19"/>
      <c r="H12" s="19">
        <v>30000</v>
      </c>
      <c r="I12" s="19"/>
      <c r="J12" s="19"/>
      <c r="K12" s="19"/>
      <c r="L12" s="19">
        <f t="shared" si="0"/>
        <v>215000</v>
      </c>
      <c r="M12" s="20"/>
      <c r="N12" s="19">
        <f t="shared" si="1"/>
        <v>215000</v>
      </c>
    </row>
    <row r="13" spans="2:14" x14ac:dyDescent="0.4">
      <c r="B13" s="17"/>
      <c r="C13" s="17"/>
      <c r="D13" s="18" t="s">
        <v>22</v>
      </c>
      <c r="E13" s="19">
        <v>154914</v>
      </c>
      <c r="F13" s="19">
        <v>55279</v>
      </c>
      <c r="G13" s="19">
        <v>258</v>
      </c>
      <c r="H13" s="19">
        <v>761</v>
      </c>
      <c r="I13" s="19">
        <v>880</v>
      </c>
      <c r="J13" s="19">
        <v>690</v>
      </c>
      <c r="K13" s="19">
        <v>680</v>
      </c>
      <c r="L13" s="19">
        <f t="shared" si="0"/>
        <v>213462</v>
      </c>
      <c r="M13" s="20"/>
      <c r="N13" s="19">
        <f t="shared" si="1"/>
        <v>213462</v>
      </c>
    </row>
    <row r="14" spans="2:14" x14ac:dyDescent="0.4">
      <c r="B14" s="17"/>
      <c r="C14" s="17"/>
      <c r="D14" s="18" t="s">
        <v>23</v>
      </c>
      <c r="E14" s="19">
        <v>371099</v>
      </c>
      <c r="F14" s="19">
        <v>1668433</v>
      </c>
      <c r="G14" s="19">
        <v>725</v>
      </c>
      <c r="H14" s="19">
        <v>2369867</v>
      </c>
      <c r="I14" s="19">
        <v>1312384</v>
      </c>
      <c r="J14" s="19">
        <v>391434</v>
      </c>
      <c r="K14" s="19">
        <v>381070</v>
      </c>
      <c r="L14" s="19">
        <f t="shared" si="0"/>
        <v>6495012</v>
      </c>
      <c r="M14" s="20"/>
      <c r="N14" s="19">
        <f t="shared" si="1"/>
        <v>6495012</v>
      </c>
    </row>
    <row r="15" spans="2:14" x14ac:dyDescent="0.4">
      <c r="B15" s="17"/>
      <c r="C15" s="17"/>
      <c r="D15" s="18" t="s">
        <v>24</v>
      </c>
      <c r="E15" s="19"/>
      <c r="F15" s="19"/>
      <c r="G15" s="19"/>
      <c r="H15" s="19"/>
      <c r="I15" s="19"/>
      <c r="J15" s="19"/>
      <c r="K15" s="19"/>
      <c r="L15" s="19">
        <f t="shared" si="0"/>
        <v>0</v>
      </c>
      <c r="M15" s="21"/>
      <c r="N15" s="19">
        <f t="shared" si="1"/>
        <v>0</v>
      </c>
    </row>
    <row r="16" spans="2:14" x14ac:dyDescent="0.4">
      <c r="B16" s="17"/>
      <c r="C16" s="22"/>
      <c r="D16" s="23" t="s">
        <v>25</v>
      </c>
      <c r="E16" s="24">
        <f t="shared" ref="E16:K16" si="2">+E8+E9+E10+E11+E12+E13+E14+E15</f>
        <v>364094993</v>
      </c>
      <c r="F16" s="24">
        <f t="shared" si="2"/>
        <v>347959418</v>
      </c>
      <c r="G16" s="24">
        <f t="shared" si="2"/>
        <v>38107076</v>
      </c>
      <c r="H16" s="24">
        <f t="shared" si="2"/>
        <v>722384680</v>
      </c>
      <c r="I16" s="24">
        <f t="shared" si="2"/>
        <v>490557879</v>
      </c>
      <c r="J16" s="24">
        <f t="shared" si="2"/>
        <v>155399921</v>
      </c>
      <c r="K16" s="24">
        <f t="shared" si="2"/>
        <v>193086009</v>
      </c>
      <c r="L16" s="24">
        <f t="shared" si="0"/>
        <v>2311589976</v>
      </c>
      <c r="M16" s="25">
        <f>+M8+M9+M10+M11+M12+M13+M14+M15</f>
        <v>0</v>
      </c>
      <c r="N16" s="24">
        <f t="shared" si="1"/>
        <v>2311589976</v>
      </c>
    </row>
    <row r="17" spans="2:14" x14ac:dyDescent="0.4">
      <c r="B17" s="17"/>
      <c r="C17" s="13" t="s">
        <v>26</v>
      </c>
      <c r="D17" s="18" t="s">
        <v>27</v>
      </c>
      <c r="E17" s="19">
        <v>310326585</v>
      </c>
      <c r="F17" s="19">
        <v>233266043</v>
      </c>
      <c r="G17" s="19">
        <v>21535653</v>
      </c>
      <c r="H17" s="19">
        <v>434476961</v>
      </c>
      <c r="I17" s="19">
        <v>350362463</v>
      </c>
      <c r="J17" s="19">
        <v>71634760</v>
      </c>
      <c r="K17" s="19">
        <v>109693933</v>
      </c>
      <c r="L17" s="19">
        <f t="shared" si="0"/>
        <v>1531296398</v>
      </c>
      <c r="M17" s="16"/>
      <c r="N17" s="19">
        <f t="shared" si="1"/>
        <v>1531296398</v>
      </c>
    </row>
    <row r="18" spans="2:14" x14ac:dyDescent="0.4">
      <c r="B18" s="17"/>
      <c r="C18" s="17"/>
      <c r="D18" s="18" t="s">
        <v>28</v>
      </c>
      <c r="E18" s="19">
        <v>71513226</v>
      </c>
      <c r="F18" s="19">
        <v>57411549</v>
      </c>
      <c r="G18" s="19">
        <v>9916368</v>
      </c>
      <c r="H18" s="19">
        <v>105685007</v>
      </c>
      <c r="I18" s="19">
        <v>78122864</v>
      </c>
      <c r="J18" s="19">
        <v>26391387</v>
      </c>
      <c r="K18" s="19">
        <v>28671440</v>
      </c>
      <c r="L18" s="19">
        <f t="shared" si="0"/>
        <v>377711841</v>
      </c>
      <c r="M18" s="20"/>
      <c r="N18" s="19">
        <f t="shared" si="1"/>
        <v>377711841</v>
      </c>
    </row>
    <row r="19" spans="2:14" x14ac:dyDescent="0.4">
      <c r="B19" s="17"/>
      <c r="C19" s="17"/>
      <c r="D19" s="18" t="s">
        <v>29</v>
      </c>
      <c r="E19" s="19">
        <v>37475350</v>
      </c>
      <c r="F19" s="19">
        <v>15305968</v>
      </c>
      <c r="G19" s="19">
        <v>2520783</v>
      </c>
      <c r="H19" s="19">
        <v>70752850</v>
      </c>
      <c r="I19" s="19">
        <v>51250755</v>
      </c>
      <c r="J19" s="19">
        <v>15176381</v>
      </c>
      <c r="K19" s="19">
        <v>14984504</v>
      </c>
      <c r="L19" s="19">
        <f t="shared" si="0"/>
        <v>207466591</v>
      </c>
      <c r="M19" s="20"/>
      <c r="N19" s="19">
        <f t="shared" si="1"/>
        <v>207466591</v>
      </c>
    </row>
    <row r="20" spans="2:14" x14ac:dyDescent="0.4">
      <c r="B20" s="17"/>
      <c r="C20" s="17"/>
      <c r="D20" s="18" t="s">
        <v>30</v>
      </c>
      <c r="E20" s="19">
        <v>189148</v>
      </c>
      <c r="F20" s="19"/>
      <c r="G20" s="19"/>
      <c r="H20" s="19"/>
      <c r="I20" s="19"/>
      <c r="J20" s="19"/>
      <c r="K20" s="19"/>
      <c r="L20" s="19">
        <f t="shared" si="0"/>
        <v>189148</v>
      </c>
      <c r="M20" s="20"/>
      <c r="N20" s="19">
        <f t="shared" si="1"/>
        <v>189148</v>
      </c>
    </row>
    <row r="21" spans="2:14" x14ac:dyDescent="0.4">
      <c r="B21" s="17"/>
      <c r="C21" s="17"/>
      <c r="D21" s="18" t="s">
        <v>31</v>
      </c>
      <c r="E21" s="19">
        <v>88032</v>
      </c>
      <c r="F21" s="19"/>
      <c r="G21" s="19"/>
      <c r="H21" s="19">
        <v>7321927</v>
      </c>
      <c r="I21" s="19">
        <v>5615869</v>
      </c>
      <c r="J21" s="19">
        <v>1871955</v>
      </c>
      <c r="K21" s="19">
        <v>1871956</v>
      </c>
      <c r="L21" s="19">
        <f t="shared" si="0"/>
        <v>16769739</v>
      </c>
      <c r="M21" s="20"/>
      <c r="N21" s="19">
        <f t="shared" si="1"/>
        <v>16769739</v>
      </c>
    </row>
    <row r="22" spans="2:14" x14ac:dyDescent="0.4">
      <c r="B22" s="17"/>
      <c r="C22" s="17"/>
      <c r="D22" s="18" t="s">
        <v>32</v>
      </c>
      <c r="E22" s="19">
        <v>147002</v>
      </c>
      <c r="F22" s="19">
        <v>513300</v>
      </c>
      <c r="G22" s="19"/>
      <c r="H22" s="19">
        <v>2177509</v>
      </c>
      <c r="I22" s="19">
        <v>1680451</v>
      </c>
      <c r="J22" s="19">
        <v>248014</v>
      </c>
      <c r="K22" s="19">
        <v>470085</v>
      </c>
      <c r="L22" s="19">
        <f t="shared" si="0"/>
        <v>5236361</v>
      </c>
      <c r="M22" s="20"/>
      <c r="N22" s="19">
        <f t="shared" si="1"/>
        <v>5236361</v>
      </c>
    </row>
    <row r="23" spans="2:14" x14ac:dyDescent="0.4">
      <c r="B23" s="17"/>
      <c r="C23" s="17"/>
      <c r="D23" s="18" t="s">
        <v>33</v>
      </c>
      <c r="E23" s="19">
        <v>13364</v>
      </c>
      <c r="F23" s="19"/>
      <c r="G23" s="19"/>
      <c r="H23" s="19"/>
      <c r="I23" s="19"/>
      <c r="J23" s="19"/>
      <c r="K23" s="19"/>
      <c r="L23" s="19">
        <f t="shared" si="0"/>
        <v>13364</v>
      </c>
      <c r="M23" s="21"/>
      <c r="N23" s="19">
        <f t="shared" si="1"/>
        <v>13364</v>
      </c>
    </row>
    <row r="24" spans="2:14" x14ac:dyDescent="0.4">
      <c r="B24" s="17"/>
      <c r="C24" s="22"/>
      <c r="D24" s="23" t="s">
        <v>34</v>
      </c>
      <c r="E24" s="24">
        <f t="shared" ref="E24:K24" si="3">+E17+E18+E19+E20+E21+E22+E23</f>
        <v>419752707</v>
      </c>
      <c r="F24" s="24">
        <f t="shared" si="3"/>
        <v>306496860</v>
      </c>
      <c r="G24" s="24">
        <f t="shared" si="3"/>
        <v>33972804</v>
      </c>
      <c r="H24" s="24">
        <f t="shared" si="3"/>
        <v>620414254</v>
      </c>
      <c r="I24" s="24">
        <f t="shared" si="3"/>
        <v>487032402</v>
      </c>
      <c r="J24" s="24">
        <f t="shared" si="3"/>
        <v>115322497</v>
      </c>
      <c r="K24" s="24">
        <f t="shared" si="3"/>
        <v>155691918</v>
      </c>
      <c r="L24" s="24">
        <f t="shared" si="0"/>
        <v>2138683442</v>
      </c>
      <c r="M24" s="25">
        <f>+M17+M18+M19+M20+M21+M22+M23</f>
        <v>0</v>
      </c>
      <c r="N24" s="24">
        <f t="shared" si="1"/>
        <v>2138683442</v>
      </c>
    </row>
    <row r="25" spans="2:14" x14ac:dyDescent="0.4">
      <c r="B25" s="22"/>
      <c r="C25" s="26" t="s">
        <v>35</v>
      </c>
      <c r="D25" s="27"/>
      <c r="E25" s="28">
        <f t="shared" ref="E25:K25" si="4" xml:space="preserve"> +E16 - E24</f>
        <v>-55657714</v>
      </c>
      <c r="F25" s="28">
        <f t="shared" si="4"/>
        <v>41462558</v>
      </c>
      <c r="G25" s="28">
        <f t="shared" si="4"/>
        <v>4134272</v>
      </c>
      <c r="H25" s="28">
        <f t="shared" si="4"/>
        <v>101970426</v>
      </c>
      <c r="I25" s="28">
        <f t="shared" si="4"/>
        <v>3525477</v>
      </c>
      <c r="J25" s="28">
        <f t="shared" si="4"/>
        <v>40077424</v>
      </c>
      <c r="K25" s="28">
        <f t="shared" si="4"/>
        <v>37394091</v>
      </c>
      <c r="L25" s="28">
        <f t="shared" si="0"/>
        <v>172906534</v>
      </c>
      <c r="M25" s="25">
        <f xml:space="preserve"> +M16 - M24</f>
        <v>0</v>
      </c>
      <c r="N25" s="28">
        <f>N16-N24</f>
        <v>172906534</v>
      </c>
    </row>
    <row r="26" spans="2:14" x14ac:dyDescent="0.4">
      <c r="B26" s="13" t="s">
        <v>36</v>
      </c>
      <c r="C26" s="13" t="s">
        <v>16</v>
      </c>
      <c r="D26" s="18" t="s">
        <v>37</v>
      </c>
      <c r="E26" s="19"/>
      <c r="F26" s="19"/>
      <c r="G26" s="19"/>
      <c r="H26" s="19">
        <v>44940000</v>
      </c>
      <c r="I26" s="19"/>
      <c r="J26" s="19"/>
      <c r="K26" s="19"/>
      <c r="L26" s="19">
        <f t="shared" si="0"/>
        <v>44940000</v>
      </c>
      <c r="M26" s="16"/>
      <c r="N26" s="19">
        <f t="shared" si="1"/>
        <v>44940000</v>
      </c>
    </row>
    <row r="27" spans="2:14" x14ac:dyDescent="0.4">
      <c r="B27" s="17"/>
      <c r="C27" s="17"/>
      <c r="D27" s="18" t="s">
        <v>38</v>
      </c>
      <c r="E27" s="19"/>
      <c r="F27" s="19"/>
      <c r="G27" s="19"/>
      <c r="H27" s="19"/>
      <c r="I27" s="19"/>
      <c r="J27" s="19"/>
      <c r="K27" s="19"/>
      <c r="L27" s="19">
        <f t="shared" si="0"/>
        <v>0</v>
      </c>
      <c r="M27" s="20"/>
      <c r="N27" s="19">
        <f t="shared" si="1"/>
        <v>0</v>
      </c>
    </row>
    <row r="28" spans="2:14" x14ac:dyDescent="0.4">
      <c r="B28" s="17"/>
      <c r="C28" s="17"/>
      <c r="D28" s="18" t="s">
        <v>39</v>
      </c>
      <c r="E28" s="19"/>
      <c r="F28" s="19"/>
      <c r="G28" s="19"/>
      <c r="H28" s="19"/>
      <c r="I28" s="19"/>
      <c r="J28" s="19"/>
      <c r="K28" s="19"/>
      <c r="L28" s="19">
        <f t="shared" si="0"/>
        <v>0</v>
      </c>
      <c r="M28" s="20"/>
      <c r="N28" s="19">
        <f t="shared" si="1"/>
        <v>0</v>
      </c>
    </row>
    <row r="29" spans="2:14" x14ac:dyDescent="0.4">
      <c r="B29" s="17"/>
      <c r="C29" s="17"/>
      <c r="D29" s="18" t="s">
        <v>40</v>
      </c>
      <c r="E29" s="19"/>
      <c r="F29" s="19"/>
      <c r="G29" s="19"/>
      <c r="H29" s="19"/>
      <c r="I29" s="19"/>
      <c r="J29" s="19"/>
      <c r="K29" s="19"/>
      <c r="L29" s="19">
        <f t="shared" si="0"/>
        <v>0</v>
      </c>
      <c r="M29" s="20"/>
      <c r="N29" s="19">
        <f t="shared" si="1"/>
        <v>0</v>
      </c>
    </row>
    <row r="30" spans="2:14" x14ac:dyDescent="0.4">
      <c r="B30" s="17"/>
      <c r="C30" s="17"/>
      <c r="D30" s="18" t="s">
        <v>41</v>
      </c>
      <c r="E30" s="19"/>
      <c r="F30" s="19"/>
      <c r="G30" s="19"/>
      <c r="H30" s="19"/>
      <c r="I30" s="19"/>
      <c r="J30" s="19"/>
      <c r="K30" s="19"/>
      <c r="L30" s="19">
        <f t="shared" si="0"/>
        <v>0</v>
      </c>
      <c r="M30" s="20"/>
      <c r="N30" s="19">
        <f t="shared" si="1"/>
        <v>0</v>
      </c>
    </row>
    <row r="31" spans="2:14" x14ac:dyDescent="0.4">
      <c r="B31" s="17"/>
      <c r="C31" s="17"/>
      <c r="D31" s="18" t="s">
        <v>42</v>
      </c>
      <c r="E31" s="19"/>
      <c r="F31" s="19"/>
      <c r="G31" s="19"/>
      <c r="H31" s="19"/>
      <c r="I31" s="19"/>
      <c r="J31" s="19"/>
      <c r="K31" s="19"/>
      <c r="L31" s="19">
        <f t="shared" si="0"/>
        <v>0</v>
      </c>
      <c r="M31" s="21"/>
      <c r="N31" s="19">
        <f t="shared" si="1"/>
        <v>0</v>
      </c>
    </row>
    <row r="32" spans="2:14" x14ac:dyDescent="0.4">
      <c r="B32" s="17"/>
      <c r="C32" s="22"/>
      <c r="D32" s="23" t="s">
        <v>43</v>
      </c>
      <c r="E32" s="24">
        <f t="shared" ref="E32:K32" si="5">+E26+E27+E28+E29+E30+E31</f>
        <v>0</v>
      </c>
      <c r="F32" s="24">
        <f t="shared" si="5"/>
        <v>0</v>
      </c>
      <c r="G32" s="24">
        <f t="shared" si="5"/>
        <v>0</v>
      </c>
      <c r="H32" s="24">
        <f t="shared" si="5"/>
        <v>44940000</v>
      </c>
      <c r="I32" s="24">
        <f t="shared" si="5"/>
        <v>0</v>
      </c>
      <c r="J32" s="24">
        <f t="shared" si="5"/>
        <v>0</v>
      </c>
      <c r="K32" s="24">
        <f t="shared" si="5"/>
        <v>0</v>
      </c>
      <c r="L32" s="24">
        <f t="shared" si="0"/>
        <v>44940000</v>
      </c>
      <c r="M32" s="25">
        <f>+M26+M27+M28+M29+M30+M31</f>
        <v>0</v>
      </c>
      <c r="N32" s="24">
        <f t="shared" si="1"/>
        <v>44940000</v>
      </c>
    </row>
    <row r="33" spans="2:14" x14ac:dyDescent="0.4">
      <c r="B33" s="17"/>
      <c r="C33" s="13" t="s">
        <v>26</v>
      </c>
      <c r="D33" s="18" t="s">
        <v>44</v>
      </c>
      <c r="E33" s="19"/>
      <c r="F33" s="19"/>
      <c r="G33" s="19"/>
      <c r="H33" s="19">
        <v>43588000</v>
      </c>
      <c r="I33" s="19">
        <v>25466400</v>
      </c>
      <c r="J33" s="19">
        <v>8488800</v>
      </c>
      <c r="K33" s="19">
        <v>8488800</v>
      </c>
      <c r="L33" s="19">
        <f t="shared" si="0"/>
        <v>86032000</v>
      </c>
      <c r="M33" s="16"/>
      <c r="N33" s="19">
        <f t="shared" si="1"/>
        <v>86032000</v>
      </c>
    </row>
    <row r="34" spans="2:14" x14ac:dyDescent="0.4">
      <c r="B34" s="17"/>
      <c r="C34" s="17"/>
      <c r="D34" s="18" t="s">
        <v>45</v>
      </c>
      <c r="E34" s="19">
        <v>18016989</v>
      </c>
      <c r="F34" s="19">
        <v>13587290</v>
      </c>
      <c r="G34" s="19">
        <v>6225000</v>
      </c>
      <c r="H34" s="19">
        <v>51848527</v>
      </c>
      <c r="I34" s="19">
        <v>4883450</v>
      </c>
      <c r="J34" s="19">
        <v>1105522</v>
      </c>
      <c r="K34" s="19">
        <v>1331044</v>
      </c>
      <c r="L34" s="19">
        <f t="shared" si="0"/>
        <v>96997822</v>
      </c>
      <c r="M34" s="20"/>
      <c r="N34" s="19">
        <f t="shared" si="1"/>
        <v>96997822</v>
      </c>
    </row>
    <row r="35" spans="2:14" x14ac:dyDescent="0.4">
      <c r="B35" s="17"/>
      <c r="C35" s="17"/>
      <c r="D35" s="18" t="s">
        <v>46</v>
      </c>
      <c r="E35" s="19"/>
      <c r="F35" s="19"/>
      <c r="G35" s="19"/>
      <c r="H35" s="19"/>
      <c r="I35" s="19"/>
      <c r="J35" s="19"/>
      <c r="K35" s="19"/>
      <c r="L35" s="19">
        <f t="shared" si="0"/>
        <v>0</v>
      </c>
      <c r="M35" s="20"/>
      <c r="N35" s="19">
        <f t="shared" si="1"/>
        <v>0</v>
      </c>
    </row>
    <row r="36" spans="2:14" x14ac:dyDescent="0.4">
      <c r="B36" s="17"/>
      <c r="C36" s="17"/>
      <c r="D36" s="18" t="s">
        <v>47</v>
      </c>
      <c r="E36" s="19">
        <v>1644720</v>
      </c>
      <c r="F36" s="19"/>
      <c r="G36" s="19"/>
      <c r="H36" s="19">
        <v>2235612</v>
      </c>
      <c r="I36" s="19"/>
      <c r="J36" s="19"/>
      <c r="K36" s="19"/>
      <c r="L36" s="19">
        <f t="shared" si="0"/>
        <v>3880332</v>
      </c>
      <c r="M36" s="20"/>
      <c r="N36" s="19">
        <f t="shared" si="1"/>
        <v>3880332</v>
      </c>
    </row>
    <row r="37" spans="2:14" x14ac:dyDescent="0.4">
      <c r="B37" s="17"/>
      <c r="C37" s="17"/>
      <c r="D37" s="18" t="s">
        <v>48</v>
      </c>
      <c r="E37" s="19"/>
      <c r="F37" s="19"/>
      <c r="G37" s="19"/>
      <c r="H37" s="19"/>
      <c r="I37" s="19"/>
      <c r="J37" s="19"/>
      <c r="K37" s="19"/>
      <c r="L37" s="19">
        <f t="shared" si="0"/>
        <v>0</v>
      </c>
      <c r="M37" s="21"/>
      <c r="N37" s="19">
        <f t="shared" si="1"/>
        <v>0</v>
      </c>
    </row>
    <row r="38" spans="2:14" x14ac:dyDescent="0.4">
      <c r="B38" s="17"/>
      <c r="C38" s="22"/>
      <c r="D38" s="23" t="s">
        <v>49</v>
      </c>
      <c r="E38" s="24">
        <f t="shared" ref="E38:K38" si="6">+E33+E34+E35+E36+E37</f>
        <v>19661709</v>
      </c>
      <c r="F38" s="24">
        <f t="shared" si="6"/>
        <v>13587290</v>
      </c>
      <c r="G38" s="24">
        <f t="shared" si="6"/>
        <v>6225000</v>
      </c>
      <c r="H38" s="24">
        <f t="shared" si="6"/>
        <v>97672139</v>
      </c>
      <c r="I38" s="24">
        <f t="shared" si="6"/>
        <v>30349850</v>
      </c>
      <c r="J38" s="24">
        <f t="shared" si="6"/>
        <v>9594322</v>
      </c>
      <c r="K38" s="24">
        <f t="shared" si="6"/>
        <v>9819844</v>
      </c>
      <c r="L38" s="24">
        <f t="shared" si="0"/>
        <v>186910154</v>
      </c>
      <c r="M38" s="25">
        <f>+M33+M34+M35+M36+M37</f>
        <v>0</v>
      </c>
      <c r="N38" s="24">
        <f t="shared" si="1"/>
        <v>186910154</v>
      </c>
    </row>
    <row r="39" spans="2:14" x14ac:dyDescent="0.4">
      <c r="B39" s="22"/>
      <c r="C39" s="29" t="s">
        <v>50</v>
      </c>
      <c r="D39" s="27"/>
      <c r="E39" s="28">
        <f t="shared" ref="E39:K39" si="7" xml:space="preserve"> +E32 - E38</f>
        <v>-19661709</v>
      </c>
      <c r="F39" s="28">
        <f t="shared" si="7"/>
        <v>-13587290</v>
      </c>
      <c r="G39" s="28">
        <f t="shared" si="7"/>
        <v>-6225000</v>
      </c>
      <c r="H39" s="28">
        <f t="shared" si="7"/>
        <v>-52732139</v>
      </c>
      <c r="I39" s="28">
        <f t="shared" si="7"/>
        <v>-30349850</v>
      </c>
      <c r="J39" s="28">
        <f t="shared" si="7"/>
        <v>-9594322</v>
      </c>
      <c r="K39" s="28">
        <f t="shared" si="7"/>
        <v>-9819844</v>
      </c>
      <c r="L39" s="28">
        <f t="shared" si="0"/>
        <v>-141970154</v>
      </c>
      <c r="M39" s="25">
        <f xml:space="preserve"> +M32 - M38</f>
        <v>0</v>
      </c>
      <c r="N39" s="28">
        <f>N32-N38</f>
        <v>-141970154</v>
      </c>
    </row>
    <row r="40" spans="2:14" x14ac:dyDescent="0.4">
      <c r="B40" s="13" t="s">
        <v>51</v>
      </c>
      <c r="C40" s="13" t="s">
        <v>16</v>
      </c>
      <c r="D40" s="18" t="s">
        <v>52</v>
      </c>
      <c r="E40" s="19"/>
      <c r="F40" s="19"/>
      <c r="G40" s="19"/>
      <c r="H40" s="19"/>
      <c r="I40" s="19"/>
      <c r="J40" s="19"/>
      <c r="K40" s="19"/>
      <c r="L40" s="19">
        <f t="shared" si="0"/>
        <v>0</v>
      </c>
      <c r="M40" s="16"/>
      <c r="N40" s="19">
        <f t="shared" si="1"/>
        <v>0</v>
      </c>
    </row>
    <row r="41" spans="2:14" x14ac:dyDescent="0.4">
      <c r="B41" s="17"/>
      <c r="C41" s="17"/>
      <c r="D41" s="18" t="s">
        <v>53</v>
      </c>
      <c r="E41" s="19"/>
      <c r="F41" s="19"/>
      <c r="G41" s="19"/>
      <c r="H41" s="19"/>
      <c r="I41" s="19"/>
      <c r="J41" s="19"/>
      <c r="K41" s="19"/>
      <c r="L41" s="19">
        <f t="shared" si="0"/>
        <v>0</v>
      </c>
      <c r="M41" s="20"/>
      <c r="N41" s="19">
        <f t="shared" si="1"/>
        <v>0</v>
      </c>
    </row>
    <row r="42" spans="2:14" x14ac:dyDescent="0.4">
      <c r="B42" s="17"/>
      <c r="C42" s="17"/>
      <c r="D42" s="18" t="s">
        <v>54</v>
      </c>
      <c r="E42" s="19"/>
      <c r="F42" s="19"/>
      <c r="G42" s="19"/>
      <c r="H42" s="19"/>
      <c r="I42" s="19"/>
      <c r="J42" s="19"/>
      <c r="K42" s="19"/>
      <c r="L42" s="19">
        <f t="shared" si="0"/>
        <v>0</v>
      </c>
      <c r="M42" s="20"/>
      <c r="N42" s="19">
        <f t="shared" si="1"/>
        <v>0</v>
      </c>
    </row>
    <row r="43" spans="2:14" x14ac:dyDescent="0.4">
      <c r="B43" s="17"/>
      <c r="C43" s="17"/>
      <c r="D43" s="18" t="s">
        <v>55</v>
      </c>
      <c r="E43" s="19"/>
      <c r="F43" s="19"/>
      <c r="G43" s="19"/>
      <c r="H43" s="19"/>
      <c r="I43" s="19"/>
      <c r="J43" s="19"/>
      <c r="K43" s="19"/>
      <c r="L43" s="19">
        <f t="shared" si="0"/>
        <v>0</v>
      </c>
      <c r="M43" s="20"/>
      <c r="N43" s="19">
        <f t="shared" si="1"/>
        <v>0</v>
      </c>
    </row>
    <row r="44" spans="2:14" x14ac:dyDescent="0.4">
      <c r="B44" s="17"/>
      <c r="C44" s="17"/>
      <c r="D44" s="18" t="s">
        <v>56</v>
      </c>
      <c r="E44" s="19"/>
      <c r="F44" s="19"/>
      <c r="G44" s="19"/>
      <c r="H44" s="19"/>
      <c r="I44" s="19"/>
      <c r="J44" s="19"/>
      <c r="K44" s="19"/>
      <c r="L44" s="19">
        <f t="shared" si="0"/>
        <v>0</v>
      </c>
      <c r="M44" s="20"/>
      <c r="N44" s="19">
        <f t="shared" si="1"/>
        <v>0</v>
      </c>
    </row>
    <row r="45" spans="2:14" x14ac:dyDescent="0.4">
      <c r="B45" s="17"/>
      <c r="C45" s="17"/>
      <c r="D45" s="18" t="s">
        <v>57</v>
      </c>
      <c r="E45" s="19"/>
      <c r="F45" s="19"/>
      <c r="G45" s="19"/>
      <c r="H45" s="19"/>
      <c r="I45" s="19"/>
      <c r="J45" s="19"/>
      <c r="K45" s="19"/>
      <c r="L45" s="19">
        <f t="shared" si="0"/>
        <v>0</v>
      </c>
      <c r="M45" s="20"/>
      <c r="N45" s="19">
        <f t="shared" si="1"/>
        <v>0</v>
      </c>
    </row>
    <row r="46" spans="2:14" x14ac:dyDescent="0.4">
      <c r="B46" s="17"/>
      <c r="C46" s="17"/>
      <c r="D46" s="18" t="s">
        <v>58</v>
      </c>
      <c r="E46" s="19"/>
      <c r="F46" s="19"/>
      <c r="G46" s="19"/>
      <c r="H46" s="19"/>
      <c r="I46" s="19"/>
      <c r="J46" s="19"/>
      <c r="K46" s="19"/>
      <c r="L46" s="19">
        <f t="shared" si="0"/>
        <v>0</v>
      </c>
      <c r="M46" s="20"/>
      <c r="N46" s="19">
        <f t="shared" si="1"/>
        <v>0</v>
      </c>
    </row>
    <row r="47" spans="2:14" x14ac:dyDescent="0.4">
      <c r="B47" s="17"/>
      <c r="C47" s="17"/>
      <c r="D47" s="18" t="s">
        <v>59</v>
      </c>
      <c r="E47" s="19">
        <v>7966406</v>
      </c>
      <c r="F47" s="19">
        <v>11800072</v>
      </c>
      <c r="G47" s="19">
        <v>5000000</v>
      </c>
      <c r="H47" s="19">
        <v>10207227</v>
      </c>
      <c r="I47" s="19">
        <v>2855608</v>
      </c>
      <c r="J47" s="19"/>
      <c r="K47" s="19"/>
      <c r="L47" s="19">
        <f t="shared" si="0"/>
        <v>37829313</v>
      </c>
      <c r="M47" s="20"/>
      <c r="N47" s="19">
        <f t="shared" si="1"/>
        <v>37829313</v>
      </c>
    </row>
    <row r="48" spans="2:14" x14ac:dyDescent="0.4">
      <c r="B48" s="17"/>
      <c r="C48" s="17"/>
      <c r="D48" s="18" t="s">
        <v>60</v>
      </c>
      <c r="E48" s="19"/>
      <c r="F48" s="19"/>
      <c r="G48" s="19"/>
      <c r="H48" s="19"/>
      <c r="I48" s="19"/>
      <c r="J48" s="19"/>
      <c r="K48" s="19"/>
      <c r="L48" s="19">
        <f t="shared" si="0"/>
        <v>0</v>
      </c>
      <c r="M48" s="20"/>
      <c r="N48" s="19">
        <f t="shared" si="1"/>
        <v>0</v>
      </c>
    </row>
    <row r="49" spans="2:14" x14ac:dyDescent="0.4">
      <c r="B49" s="17"/>
      <c r="C49" s="17"/>
      <c r="D49" s="18" t="s">
        <v>61</v>
      </c>
      <c r="E49" s="19"/>
      <c r="F49" s="19"/>
      <c r="G49" s="19"/>
      <c r="H49" s="19"/>
      <c r="I49" s="19"/>
      <c r="J49" s="19"/>
      <c r="K49" s="19"/>
      <c r="L49" s="19">
        <f t="shared" si="0"/>
        <v>0</v>
      </c>
      <c r="M49" s="20"/>
      <c r="N49" s="19">
        <f t="shared" si="1"/>
        <v>0</v>
      </c>
    </row>
    <row r="50" spans="2:14" x14ac:dyDescent="0.4">
      <c r="B50" s="17"/>
      <c r="C50" s="17"/>
      <c r="D50" s="18" t="s">
        <v>62</v>
      </c>
      <c r="E50" s="19"/>
      <c r="F50" s="19"/>
      <c r="G50" s="19"/>
      <c r="H50" s="19"/>
      <c r="I50" s="19"/>
      <c r="J50" s="19"/>
      <c r="K50" s="19"/>
      <c r="L50" s="19">
        <f t="shared" si="0"/>
        <v>0</v>
      </c>
      <c r="M50" s="20"/>
      <c r="N50" s="19">
        <f t="shared" si="1"/>
        <v>0</v>
      </c>
    </row>
    <row r="51" spans="2:14" x14ac:dyDescent="0.4">
      <c r="B51" s="17"/>
      <c r="C51" s="17"/>
      <c r="D51" s="18" t="s">
        <v>63</v>
      </c>
      <c r="E51" s="19"/>
      <c r="F51" s="19"/>
      <c r="G51" s="19"/>
      <c r="H51" s="19"/>
      <c r="I51" s="19"/>
      <c r="J51" s="19"/>
      <c r="K51" s="19"/>
      <c r="L51" s="19">
        <f t="shared" si="0"/>
        <v>0</v>
      </c>
      <c r="M51" s="20"/>
      <c r="N51" s="19">
        <f t="shared" si="1"/>
        <v>0</v>
      </c>
    </row>
    <row r="52" spans="2:14" x14ac:dyDescent="0.4">
      <c r="B52" s="17"/>
      <c r="C52" s="17"/>
      <c r="D52" s="18" t="s">
        <v>64</v>
      </c>
      <c r="E52" s="19"/>
      <c r="F52" s="19">
        <v>5000000</v>
      </c>
      <c r="G52" s="19"/>
      <c r="H52" s="19">
        <v>2000000</v>
      </c>
      <c r="I52" s="19"/>
      <c r="J52" s="19"/>
      <c r="K52" s="19"/>
      <c r="L52" s="19">
        <f t="shared" si="0"/>
        <v>7000000</v>
      </c>
      <c r="M52" s="20">
        <v>7000000</v>
      </c>
      <c r="N52" s="19">
        <f t="shared" si="1"/>
        <v>0</v>
      </c>
    </row>
    <row r="53" spans="2:14" x14ac:dyDescent="0.4">
      <c r="B53" s="17"/>
      <c r="C53" s="17"/>
      <c r="D53" s="18" t="s">
        <v>65</v>
      </c>
      <c r="E53" s="19"/>
      <c r="F53" s="19"/>
      <c r="G53" s="19"/>
      <c r="H53" s="19"/>
      <c r="I53" s="19"/>
      <c r="J53" s="19"/>
      <c r="K53" s="19"/>
      <c r="L53" s="19">
        <f t="shared" si="0"/>
        <v>0</v>
      </c>
      <c r="M53" s="20"/>
      <c r="N53" s="19">
        <f t="shared" si="1"/>
        <v>0</v>
      </c>
    </row>
    <row r="54" spans="2:14" x14ac:dyDescent="0.4">
      <c r="B54" s="17"/>
      <c r="C54" s="17"/>
      <c r="D54" s="18" t="s">
        <v>66</v>
      </c>
      <c r="E54" s="19">
        <v>700000</v>
      </c>
      <c r="F54" s="19"/>
      <c r="G54" s="19"/>
      <c r="H54" s="19"/>
      <c r="I54" s="19"/>
      <c r="J54" s="19"/>
      <c r="K54" s="19"/>
      <c r="L54" s="19">
        <f t="shared" si="0"/>
        <v>700000</v>
      </c>
      <c r="M54" s="20"/>
      <c r="N54" s="19">
        <f t="shared" si="1"/>
        <v>700000</v>
      </c>
    </row>
    <row r="55" spans="2:14" x14ac:dyDescent="0.4">
      <c r="B55" s="17"/>
      <c r="C55" s="17"/>
      <c r="D55" s="18" t="s">
        <v>67</v>
      </c>
      <c r="E55" s="19">
        <v>63784000</v>
      </c>
      <c r="F55" s="19"/>
      <c r="G55" s="19"/>
      <c r="H55" s="19"/>
      <c r="I55" s="19">
        <v>47800000</v>
      </c>
      <c r="J55" s="19"/>
      <c r="K55" s="19"/>
      <c r="L55" s="19">
        <f t="shared" si="0"/>
        <v>111584000</v>
      </c>
      <c r="M55" s="20">
        <v>111584000</v>
      </c>
      <c r="N55" s="19">
        <f t="shared" si="1"/>
        <v>0</v>
      </c>
    </row>
    <row r="56" spans="2:14" x14ac:dyDescent="0.4">
      <c r="B56" s="17"/>
      <c r="C56" s="17"/>
      <c r="D56" s="18" t="s">
        <v>68</v>
      </c>
      <c r="E56" s="19">
        <v>33244</v>
      </c>
      <c r="F56" s="19"/>
      <c r="G56" s="19"/>
      <c r="H56" s="19"/>
      <c r="I56" s="19"/>
      <c r="J56" s="19"/>
      <c r="K56" s="19"/>
      <c r="L56" s="19">
        <f t="shared" si="0"/>
        <v>33244</v>
      </c>
      <c r="M56" s="21"/>
      <c r="N56" s="19">
        <f t="shared" si="1"/>
        <v>33244</v>
      </c>
    </row>
    <row r="57" spans="2:14" x14ac:dyDescent="0.4">
      <c r="B57" s="17"/>
      <c r="C57" s="22"/>
      <c r="D57" s="23" t="s">
        <v>69</v>
      </c>
      <c r="E57" s="24">
        <f t="shared" ref="E57:K57" si="8">+E40+E41+E42+E43+E44+E45+E46+E47+E48+E49+E50+E51+E52+E53+E54+E55+E56</f>
        <v>72483650</v>
      </c>
      <c r="F57" s="24">
        <f t="shared" si="8"/>
        <v>16800072</v>
      </c>
      <c r="G57" s="24">
        <f t="shared" si="8"/>
        <v>5000000</v>
      </c>
      <c r="H57" s="24">
        <f t="shared" si="8"/>
        <v>12207227</v>
      </c>
      <c r="I57" s="24">
        <f t="shared" si="8"/>
        <v>50655608</v>
      </c>
      <c r="J57" s="24">
        <f t="shared" si="8"/>
        <v>0</v>
      </c>
      <c r="K57" s="24">
        <f t="shared" si="8"/>
        <v>0</v>
      </c>
      <c r="L57" s="24">
        <f t="shared" si="0"/>
        <v>157146557</v>
      </c>
      <c r="M57" s="25">
        <f>+M40+M41+M42+M43+M44+M45+M46+M47+M48+M49+M50+M51+M52+M53+M54+M55+M56</f>
        <v>118584000</v>
      </c>
      <c r="N57" s="24">
        <f t="shared" si="1"/>
        <v>38562557</v>
      </c>
    </row>
    <row r="58" spans="2:14" x14ac:dyDescent="0.4">
      <c r="B58" s="17"/>
      <c r="C58" s="13" t="s">
        <v>26</v>
      </c>
      <c r="D58" s="18" t="s">
        <v>70</v>
      </c>
      <c r="E58" s="19"/>
      <c r="F58" s="19"/>
      <c r="G58" s="19"/>
      <c r="H58" s="19"/>
      <c r="I58" s="19"/>
      <c r="J58" s="19"/>
      <c r="K58" s="19"/>
      <c r="L58" s="19">
        <f t="shared" si="0"/>
        <v>0</v>
      </c>
      <c r="M58" s="16"/>
      <c r="N58" s="19">
        <f t="shared" si="1"/>
        <v>0</v>
      </c>
    </row>
    <row r="59" spans="2:14" x14ac:dyDescent="0.4">
      <c r="B59" s="17"/>
      <c r="C59" s="17"/>
      <c r="D59" s="18" t="s">
        <v>71</v>
      </c>
      <c r="E59" s="19"/>
      <c r="F59" s="19"/>
      <c r="G59" s="19"/>
      <c r="H59" s="19"/>
      <c r="I59" s="19"/>
      <c r="J59" s="19"/>
      <c r="K59" s="19"/>
      <c r="L59" s="19">
        <f t="shared" si="0"/>
        <v>0</v>
      </c>
      <c r="M59" s="20"/>
      <c r="N59" s="19">
        <f t="shared" si="1"/>
        <v>0</v>
      </c>
    </row>
    <row r="60" spans="2:14" x14ac:dyDescent="0.4">
      <c r="B60" s="17"/>
      <c r="C60" s="17"/>
      <c r="D60" s="18" t="s">
        <v>72</v>
      </c>
      <c r="E60" s="19"/>
      <c r="F60" s="19"/>
      <c r="G60" s="19"/>
      <c r="H60" s="19"/>
      <c r="I60" s="19"/>
      <c r="J60" s="19"/>
      <c r="K60" s="19"/>
      <c r="L60" s="19">
        <f t="shared" si="0"/>
        <v>0</v>
      </c>
      <c r="M60" s="20"/>
      <c r="N60" s="19">
        <f t="shared" si="1"/>
        <v>0</v>
      </c>
    </row>
    <row r="61" spans="2:14" x14ac:dyDescent="0.4">
      <c r="B61" s="17"/>
      <c r="C61" s="17"/>
      <c r="D61" s="18" t="s">
        <v>73</v>
      </c>
      <c r="E61" s="19">
        <v>2118000</v>
      </c>
      <c r="F61" s="19"/>
      <c r="G61" s="19"/>
      <c r="H61" s="19"/>
      <c r="I61" s="19"/>
      <c r="J61" s="19"/>
      <c r="K61" s="19"/>
      <c r="L61" s="19">
        <f t="shared" si="0"/>
        <v>2118000</v>
      </c>
      <c r="M61" s="20"/>
      <c r="N61" s="19">
        <f t="shared" si="1"/>
        <v>2118000</v>
      </c>
    </row>
    <row r="62" spans="2:14" x14ac:dyDescent="0.4">
      <c r="B62" s="17"/>
      <c r="C62" s="17"/>
      <c r="D62" s="18" t="s">
        <v>74</v>
      </c>
      <c r="E62" s="19"/>
      <c r="F62" s="19"/>
      <c r="G62" s="19"/>
      <c r="H62" s="19"/>
      <c r="I62" s="19"/>
      <c r="J62" s="19"/>
      <c r="K62" s="19"/>
      <c r="L62" s="19">
        <f t="shared" si="0"/>
        <v>0</v>
      </c>
      <c r="M62" s="20"/>
      <c r="N62" s="19">
        <f t="shared" si="1"/>
        <v>0</v>
      </c>
    </row>
    <row r="63" spans="2:14" x14ac:dyDescent="0.4">
      <c r="B63" s="17"/>
      <c r="C63" s="17"/>
      <c r="D63" s="18" t="s">
        <v>75</v>
      </c>
      <c r="E63" s="19"/>
      <c r="F63" s="19"/>
      <c r="G63" s="19"/>
      <c r="H63" s="19"/>
      <c r="I63" s="19"/>
      <c r="J63" s="19"/>
      <c r="K63" s="19"/>
      <c r="L63" s="19">
        <f t="shared" si="0"/>
        <v>0</v>
      </c>
      <c r="M63" s="20"/>
      <c r="N63" s="19">
        <f t="shared" si="1"/>
        <v>0</v>
      </c>
    </row>
    <row r="64" spans="2:14" x14ac:dyDescent="0.4">
      <c r="B64" s="17"/>
      <c r="C64" s="17"/>
      <c r="D64" s="18" t="s">
        <v>76</v>
      </c>
      <c r="E64" s="19">
        <v>27950579</v>
      </c>
      <c r="F64" s="19">
        <v>9624696</v>
      </c>
      <c r="G64" s="19">
        <v>1690100</v>
      </c>
      <c r="H64" s="19">
        <v>22291145</v>
      </c>
      <c r="I64" s="19">
        <v>4083377</v>
      </c>
      <c r="J64" s="19">
        <v>583336</v>
      </c>
      <c r="K64" s="19">
        <v>1166680</v>
      </c>
      <c r="L64" s="19">
        <f t="shared" si="0"/>
        <v>67389913</v>
      </c>
      <c r="M64" s="20"/>
      <c r="N64" s="19">
        <f t="shared" si="1"/>
        <v>67389913</v>
      </c>
    </row>
    <row r="65" spans="2:14" x14ac:dyDescent="0.4">
      <c r="B65" s="17"/>
      <c r="C65" s="17"/>
      <c r="D65" s="18" t="s">
        <v>77</v>
      </c>
      <c r="E65" s="19"/>
      <c r="F65" s="19"/>
      <c r="G65" s="19"/>
      <c r="H65" s="19"/>
      <c r="I65" s="19"/>
      <c r="J65" s="19"/>
      <c r="K65" s="19"/>
      <c r="L65" s="19">
        <f t="shared" si="0"/>
        <v>0</v>
      </c>
      <c r="M65" s="20"/>
      <c r="N65" s="19">
        <f t="shared" si="1"/>
        <v>0</v>
      </c>
    </row>
    <row r="66" spans="2:14" x14ac:dyDescent="0.4">
      <c r="B66" s="17"/>
      <c r="C66" s="17"/>
      <c r="D66" s="18" t="s">
        <v>78</v>
      </c>
      <c r="E66" s="19"/>
      <c r="F66" s="19"/>
      <c r="G66" s="19"/>
      <c r="H66" s="19"/>
      <c r="I66" s="19"/>
      <c r="J66" s="19"/>
      <c r="K66" s="19"/>
      <c r="L66" s="19">
        <f t="shared" si="0"/>
        <v>0</v>
      </c>
      <c r="M66" s="20"/>
      <c r="N66" s="19">
        <f t="shared" si="1"/>
        <v>0</v>
      </c>
    </row>
    <row r="67" spans="2:14" x14ac:dyDescent="0.4">
      <c r="B67" s="17"/>
      <c r="C67" s="17"/>
      <c r="D67" s="18" t="s">
        <v>79</v>
      </c>
      <c r="E67" s="19"/>
      <c r="F67" s="19"/>
      <c r="G67" s="19"/>
      <c r="H67" s="19"/>
      <c r="I67" s="19"/>
      <c r="J67" s="19"/>
      <c r="K67" s="19"/>
      <c r="L67" s="19">
        <f t="shared" si="0"/>
        <v>0</v>
      </c>
      <c r="M67" s="20"/>
      <c r="N67" s="19">
        <f t="shared" si="1"/>
        <v>0</v>
      </c>
    </row>
    <row r="68" spans="2:14" x14ac:dyDescent="0.4">
      <c r="B68" s="17"/>
      <c r="C68" s="17"/>
      <c r="D68" s="18" t="s">
        <v>80</v>
      </c>
      <c r="E68" s="19"/>
      <c r="F68" s="19"/>
      <c r="G68" s="19"/>
      <c r="H68" s="19"/>
      <c r="I68" s="19"/>
      <c r="J68" s="19"/>
      <c r="K68" s="19"/>
      <c r="L68" s="19">
        <f t="shared" si="0"/>
        <v>0</v>
      </c>
      <c r="M68" s="20"/>
      <c r="N68" s="19">
        <f t="shared" si="1"/>
        <v>0</v>
      </c>
    </row>
    <row r="69" spans="2:14" x14ac:dyDescent="0.4">
      <c r="B69" s="17"/>
      <c r="C69" s="17"/>
      <c r="D69" s="30" t="s">
        <v>81</v>
      </c>
      <c r="E69" s="31"/>
      <c r="F69" s="31"/>
      <c r="G69" s="31"/>
      <c r="H69" s="31"/>
      <c r="I69" s="31">
        <v>7000000</v>
      </c>
      <c r="J69" s="31"/>
      <c r="K69" s="31"/>
      <c r="L69" s="31">
        <f t="shared" si="0"/>
        <v>7000000</v>
      </c>
      <c r="M69" s="20">
        <v>7000000</v>
      </c>
      <c r="N69" s="31">
        <f t="shared" si="1"/>
        <v>0</v>
      </c>
    </row>
    <row r="70" spans="2:14" x14ac:dyDescent="0.4">
      <c r="B70" s="17"/>
      <c r="C70" s="17"/>
      <c r="D70" s="30" t="s">
        <v>82</v>
      </c>
      <c r="E70" s="31"/>
      <c r="F70" s="31"/>
      <c r="G70" s="31"/>
      <c r="H70" s="31"/>
      <c r="I70" s="31"/>
      <c r="J70" s="31"/>
      <c r="K70" s="31"/>
      <c r="L70" s="31">
        <f t="shared" si="0"/>
        <v>0</v>
      </c>
      <c r="M70" s="20"/>
      <c r="N70" s="31">
        <f t="shared" si="1"/>
        <v>0</v>
      </c>
    </row>
    <row r="71" spans="2:14" x14ac:dyDescent="0.4">
      <c r="B71" s="17"/>
      <c r="C71" s="17"/>
      <c r="D71" s="30" t="s">
        <v>83</v>
      </c>
      <c r="E71" s="31"/>
      <c r="F71" s="31"/>
      <c r="G71" s="31"/>
      <c r="H71" s="31"/>
      <c r="I71" s="31"/>
      <c r="J71" s="31"/>
      <c r="K71" s="31"/>
      <c r="L71" s="31">
        <f t="shared" si="0"/>
        <v>0</v>
      </c>
      <c r="M71" s="20"/>
      <c r="N71" s="31">
        <f t="shared" si="1"/>
        <v>0</v>
      </c>
    </row>
    <row r="72" spans="2:14" x14ac:dyDescent="0.4">
      <c r="B72" s="17"/>
      <c r="C72" s="17"/>
      <c r="D72" s="30" t="s">
        <v>84</v>
      </c>
      <c r="E72" s="31"/>
      <c r="F72" s="31">
        <v>14543000</v>
      </c>
      <c r="G72" s="31">
        <v>1092000</v>
      </c>
      <c r="H72" s="31">
        <v>28493000</v>
      </c>
      <c r="I72" s="31">
        <v>11793600</v>
      </c>
      <c r="J72" s="31">
        <v>29731200</v>
      </c>
      <c r="K72" s="31">
        <v>25931200</v>
      </c>
      <c r="L72" s="31">
        <f t="shared" si="0"/>
        <v>111584000</v>
      </c>
      <c r="M72" s="20">
        <v>111584000</v>
      </c>
      <c r="N72" s="31">
        <f t="shared" si="1"/>
        <v>0</v>
      </c>
    </row>
    <row r="73" spans="2:14" x14ac:dyDescent="0.4">
      <c r="B73" s="17"/>
      <c r="C73" s="17"/>
      <c r="D73" s="30" t="s">
        <v>85</v>
      </c>
      <c r="E73" s="31">
        <v>5326</v>
      </c>
      <c r="F73" s="31"/>
      <c r="G73" s="31"/>
      <c r="H73" s="31"/>
      <c r="I73" s="31">
        <v>581788</v>
      </c>
      <c r="J73" s="31">
        <v>166597</v>
      </c>
      <c r="K73" s="31">
        <v>166596</v>
      </c>
      <c r="L73" s="31">
        <f t="shared" ref="L73:L78" si="9">+E73+F73+G73+H73+I73+J73+K73</f>
        <v>920307</v>
      </c>
      <c r="M73" s="21"/>
      <c r="N73" s="31">
        <f t="shared" ref="N73:N77" si="10">L73-ABS(M73)</f>
        <v>920307</v>
      </c>
    </row>
    <row r="74" spans="2:14" x14ac:dyDescent="0.4">
      <c r="B74" s="17"/>
      <c r="C74" s="22"/>
      <c r="D74" s="32" t="s">
        <v>86</v>
      </c>
      <c r="E74" s="33">
        <f t="shared" ref="E74:K74" si="11">+E58+E59+E60+E61+E62+E63+E64+E65+E66+E67+E68+E69+E70+E71+E72+E73</f>
        <v>30073905</v>
      </c>
      <c r="F74" s="33">
        <f t="shared" si="11"/>
        <v>24167696</v>
      </c>
      <c r="G74" s="33">
        <f t="shared" si="11"/>
        <v>2782100</v>
      </c>
      <c r="H74" s="33">
        <f t="shared" si="11"/>
        <v>50784145</v>
      </c>
      <c r="I74" s="33">
        <f t="shared" si="11"/>
        <v>23458765</v>
      </c>
      <c r="J74" s="33">
        <f t="shared" si="11"/>
        <v>30481133</v>
      </c>
      <c r="K74" s="33">
        <f t="shared" si="11"/>
        <v>27264476</v>
      </c>
      <c r="L74" s="33">
        <f t="shared" si="9"/>
        <v>189012220</v>
      </c>
      <c r="M74" s="25">
        <f>+M58+M59+M60+M61+M62+M63+M64+M65+M66+M67+M68+M69+M70+M71+M72+M73</f>
        <v>118584000</v>
      </c>
      <c r="N74" s="33">
        <f t="shared" si="10"/>
        <v>70428220</v>
      </c>
    </row>
    <row r="75" spans="2:14" x14ac:dyDescent="0.4">
      <c r="B75" s="22"/>
      <c r="C75" s="29" t="s">
        <v>87</v>
      </c>
      <c r="D75" s="27"/>
      <c r="E75" s="28">
        <f t="shared" ref="E75:K75" si="12" xml:space="preserve"> +E57 - E74</f>
        <v>42409745</v>
      </c>
      <c r="F75" s="28">
        <f t="shared" si="12"/>
        <v>-7367624</v>
      </c>
      <c r="G75" s="28">
        <f t="shared" si="12"/>
        <v>2217900</v>
      </c>
      <c r="H75" s="28">
        <f t="shared" si="12"/>
        <v>-38576918</v>
      </c>
      <c r="I75" s="28">
        <f t="shared" si="12"/>
        <v>27196843</v>
      </c>
      <c r="J75" s="28">
        <f t="shared" si="12"/>
        <v>-30481133</v>
      </c>
      <c r="K75" s="28">
        <f t="shared" si="12"/>
        <v>-27264476</v>
      </c>
      <c r="L75" s="28">
        <f t="shared" si="9"/>
        <v>-31865663</v>
      </c>
      <c r="M75" s="25">
        <f xml:space="preserve"> +M57 - M74</f>
        <v>0</v>
      </c>
      <c r="N75" s="28">
        <f>N57-N74</f>
        <v>-31865663</v>
      </c>
    </row>
    <row r="76" spans="2:14" x14ac:dyDescent="0.4">
      <c r="B76" s="29" t="s">
        <v>88</v>
      </c>
      <c r="C76" s="26"/>
      <c r="D76" s="27"/>
      <c r="E76" s="28">
        <f t="shared" ref="E76:K76" si="13" xml:space="preserve"> +E25 +E39 +E75</f>
        <v>-32909678</v>
      </c>
      <c r="F76" s="28">
        <f t="shared" si="13"/>
        <v>20507644</v>
      </c>
      <c r="G76" s="28">
        <f t="shared" si="13"/>
        <v>127172</v>
      </c>
      <c r="H76" s="28">
        <f t="shared" si="13"/>
        <v>10661369</v>
      </c>
      <c r="I76" s="28">
        <f t="shared" si="13"/>
        <v>372470</v>
      </c>
      <c r="J76" s="28">
        <f t="shared" si="13"/>
        <v>1969</v>
      </c>
      <c r="K76" s="28">
        <f t="shared" si="13"/>
        <v>309771</v>
      </c>
      <c r="L76" s="28">
        <f t="shared" si="9"/>
        <v>-929283</v>
      </c>
      <c r="M76" s="25">
        <f xml:space="preserve"> +M25 +M39 +M75</f>
        <v>0</v>
      </c>
      <c r="N76" s="28">
        <f>N25+N39+N75</f>
        <v>-929283</v>
      </c>
    </row>
    <row r="77" spans="2:14" x14ac:dyDescent="0.4">
      <c r="B77" s="29" t="s">
        <v>89</v>
      </c>
      <c r="C77" s="26"/>
      <c r="D77" s="27"/>
      <c r="E77" s="28">
        <v>376338242</v>
      </c>
      <c r="F77" s="28">
        <v>295275568</v>
      </c>
      <c r="G77" s="28">
        <v>10178183</v>
      </c>
      <c r="H77" s="28">
        <v>344932304</v>
      </c>
      <c r="I77" s="28">
        <v>40303132</v>
      </c>
      <c r="J77" s="28">
        <v>159413711</v>
      </c>
      <c r="K77" s="28">
        <v>63049273</v>
      </c>
      <c r="L77" s="28">
        <f t="shared" si="9"/>
        <v>1289490413</v>
      </c>
      <c r="M77" s="25"/>
      <c r="N77" s="28">
        <f t="shared" si="10"/>
        <v>1289490413</v>
      </c>
    </row>
    <row r="78" spans="2:14" x14ac:dyDescent="0.4">
      <c r="B78" s="29" t="s">
        <v>90</v>
      </c>
      <c r="C78" s="26"/>
      <c r="D78" s="27"/>
      <c r="E78" s="28">
        <f t="shared" ref="E78:K78" si="14" xml:space="preserve"> +E76 +E77</f>
        <v>343428564</v>
      </c>
      <c r="F78" s="28">
        <f t="shared" si="14"/>
        <v>315783212</v>
      </c>
      <c r="G78" s="28">
        <f t="shared" si="14"/>
        <v>10305355</v>
      </c>
      <c r="H78" s="28">
        <f t="shared" si="14"/>
        <v>355593673</v>
      </c>
      <c r="I78" s="28">
        <f t="shared" si="14"/>
        <v>40675602</v>
      </c>
      <c r="J78" s="28">
        <f t="shared" si="14"/>
        <v>159415680</v>
      </c>
      <c r="K78" s="28">
        <f t="shared" si="14"/>
        <v>63359044</v>
      </c>
      <c r="L78" s="28">
        <f t="shared" si="9"/>
        <v>1288561130</v>
      </c>
      <c r="M78" s="25">
        <f xml:space="preserve"> +M76 +M77</f>
        <v>0</v>
      </c>
      <c r="N78" s="28">
        <f>N76+N77</f>
        <v>1288561130</v>
      </c>
    </row>
  </sheetData>
  <mergeCells count="12">
    <mergeCell ref="B26:B39"/>
    <mergeCell ref="C26:C32"/>
    <mergeCell ref="C33:C38"/>
    <mergeCell ref="B40:B75"/>
    <mergeCell ref="C40:C57"/>
    <mergeCell ref="C58:C74"/>
    <mergeCell ref="B3:N3"/>
    <mergeCell ref="B5:N5"/>
    <mergeCell ref="B7:D7"/>
    <mergeCell ref="B8:B25"/>
    <mergeCell ref="C8:C16"/>
    <mergeCell ref="C17:C24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C44B1-55B7-48F4-B1B5-F84323A44687}">
  <sheetPr>
    <pageSetUpPr fitToPage="1"/>
  </sheetPr>
  <dimension ref="B2:H78"/>
  <sheetViews>
    <sheetView showGridLines="0" tabSelected="1" workbookViewId="0"/>
  </sheetViews>
  <sheetFormatPr defaultRowHeight="18.75" x14ac:dyDescent="0.4"/>
  <cols>
    <col min="1" max="3" width="2.875" customWidth="1"/>
    <col min="4" max="4" width="44.375" customWidth="1"/>
    <col min="5" max="8" width="20.75" customWidth="1"/>
  </cols>
  <sheetData>
    <row r="2" spans="2:8" ht="21" x14ac:dyDescent="0.4">
      <c r="B2" s="1"/>
      <c r="C2" s="1"/>
      <c r="D2" s="1"/>
      <c r="E2" s="1"/>
      <c r="F2" s="2"/>
      <c r="G2" s="3"/>
      <c r="H2" s="3" t="s">
        <v>0</v>
      </c>
    </row>
    <row r="3" spans="2:8" ht="21" x14ac:dyDescent="0.4">
      <c r="B3" s="4" t="s">
        <v>91</v>
      </c>
      <c r="C3" s="4"/>
      <c r="D3" s="4"/>
      <c r="E3" s="4"/>
      <c r="F3" s="4"/>
      <c r="G3" s="4"/>
      <c r="H3" s="4"/>
    </row>
    <row r="4" spans="2:8" x14ac:dyDescent="0.4">
      <c r="B4" s="5"/>
      <c r="C4" s="5"/>
      <c r="D4" s="5"/>
      <c r="E4" s="5"/>
      <c r="F4" s="5"/>
      <c r="G4" s="2"/>
      <c r="H4" s="2"/>
    </row>
    <row r="5" spans="2:8" ht="21" x14ac:dyDescent="0.4">
      <c r="B5" s="6" t="s">
        <v>2</v>
      </c>
      <c r="C5" s="6"/>
      <c r="D5" s="6"/>
      <c r="E5" s="6"/>
      <c r="F5" s="6"/>
      <c r="G5" s="6"/>
      <c r="H5" s="6"/>
    </row>
    <row r="6" spans="2:8" x14ac:dyDescent="0.4">
      <c r="B6" s="7"/>
      <c r="C6" s="7"/>
      <c r="D6" s="7"/>
      <c r="E6" s="7"/>
      <c r="F6" s="2"/>
      <c r="G6" s="2"/>
      <c r="H6" s="7" t="s">
        <v>3</v>
      </c>
    </row>
    <row r="7" spans="2:8" ht="42.75" x14ac:dyDescent="0.4">
      <c r="B7" s="8" t="s">
        <v>4</v>
      </c>
      <c r="C7" s="9"/>
      <c r="D7" s="10"/>
      <c r="E7" s="11" t="s">
        <v>92</v>
      </c>
      <c r="F7" s="12" t="s">
        <v>12</v>
      </c>
      <c r="G7" s="12" t="s">
        <v>13</v>
      </c>
      <c r="H7" s="12" t="s">
        <v>14</v>
      </c>
    </row>
    <row r="8" spans="2:8" x14ac:dyDescent="0.4">
      <c r="B8" s="13" t="s">
        <v>15</v>
      </c>
      <c r="C8" s="13" t="s">
        <v>16</v>
      </c>
      <c r="D8" s="14" t="s">
        <v>17</v>
      </c>
      <c r="E8" s="15"/>
      <c r="F8" s="15">
        <f>+E8</f>
        <v>0</v>
      </c>
      <c r="G8" s="16"/>
      <c r="H8" s="15">
        <f>F8-ABS(G8)</f>
        <v>0</v>
      </c>
    </row>
    <row r="9" spans="2:8" x14ac:dyDescent="0.4">
      <c r="B9" s="17"/>
      <c r="C9" s="17"/>
      <c r="D9" s="18" t="s">
        <v>18</v>
      </c>
      <c r="E9" s="19"/>
      <c r="F9" s="19">
        <f t="shared" ref="F9:F72" si="0">+E9</f>
        <v>0</v>
      </c>
      <c r="G9" s="20"/>
      <c r="H9" s="19">
        <f t="shared" ref="H9:H72" si="1">F9-ABS(G9)</f>
        <v>0</v>
      </c>
    </row>
    <row r="10" spans="2:8" x14ac:dyDescent="0.4">
      <c r="B10" s="17"/>
      <c r="C10" s="17"/>
      <c r="D10" s="18" t="s">
        <v>19</v>
      </c>
      <c r="E10" s="19">
        <v>3170000</v>
      </c>
      <c r="F10" s="19">
        <f t="shared" si="0"/>
        <v>3170000</v>
      </c>
      <c r="G10" s="20"/>
      <c r="H10" s="19">
        <f t="shared" si="1"/>
        <v>3170000</v>
      </c>
    </row>
    <row r="11" spans="2:8" x14ac:dyDescent="0.4">
      <c r="B11" s="17"/>
      <c r="C11" s="17"/>
      <c r="D11" s="18" t="s">
        <v>20</v>
      </c>
      <c r="E11" s="19"/>
      <c r="F11" s="19">
        <f t="shared" si="0"/>
        <v>0</v>
      </c>
      <c r="G11" s="20"/>
      <c r="H11" s="19">
        <f t="shared" si="1"/>
        <v>0</v>
      </c>
    </row>
    <row r="12" spans="2:8" x14ac:dyDescent="0.4">
      <c r="B12" s="17"/>
      <c r="C12" s="17"/>
      <c r="D12" s="18" t="s">
        <v>21</v>
      </c>
      <c r="E12" s="19"/>
      <c r="F12" s="19">
        <f t="shared" si="0"/>
        <v>0</v>
      </c>
      <c r="G12" s="20"/>
      <c r="H12" s="19">
        <f t="shared" si="1"/>
        <v>0</v>
      </c>
    </row>
    <row r="13" spans="2:8" x14ac:dyDescent="0.4">
      <c r="B13" s="17"/>
      <c r="C13" s="17"/>
      <c r="D13" s="18" t="s">
        <v>22</v>
      </c>
      <c r="E13" s="19">
        <v>5</v>
      </c>
      <c r="F13" s="19">
        <f t="shared" si="0"/>
        <v>5</v>
      </c>
      <c r="G13" s="20"/>
      <c r="H13" s="19">
        <f t="shared" si="1"/>
        <v>5</v>
      </c>
    </row>
    <row r="14" spans="2:8" x14ac:dyDescent="0.4">
      <c r="B14" s="17"/>
      <c r="C14" s="17"/>
      <c r="D14" s="18" t="s">
        <v>23</v>
      </c>
      <c r="E14" s="19"/>
      <c r="F14" s="19">
        <f t="shared" si="0"/>
        <v>0</v>
      </c>
      <c r="G14" s="20"/>
      <c r="H14" s="19">
        <f t="shared" si="1"/>
        <v>0</v>
      </c>
    </row>
    <row r="15" spans="2:8" x14ac:dyDescent="0.4">
      <c r="B15" s="17"/>
      <c r="C15" s="17"/>
      <c r="D15" s="18" t="s">
        <v>24</v>
      </c>
      <c r="E15" s="19"/>
      <c r="F15" s="19">
        <f t="shared" si="0"/>
        <v>0</v>
      </c>
      <c r="G15" s="21"/>
      <c r="H15" s="19">
        <f t="shared" si="1"/>
        <v>0</v>
      </c>
    </row>
    <row r="16" spans="2:8" x14ac:dyDescent="0.4">
      <c r="B16" s="17"/>
      <c r="C16" s="22"/>
      <c r="D16" s="23" t="s">
        <v>25</v>
      </c>
      <c r="E16" s="24">
        <f>+E8+E9+E10+E11+E12+E13+E14+E15</f>
        <v>3170005</v>
      </c>
      <c r="F16" s="24">
        <f t="shared" si="0"/>
        <v>3170005</v>
      </c>
      <c r="G16" s="25">
        <f>+G8+G9+G10+G11+G12+G13+G14+G15</f>
        <v>0</v>
      </c>
      <c r="H16" s="24">
        <f t="shared" si="1"/>
        <v>3170005</v>
      </c>
    </row>
    <row r="17" spans="2:8" x14ac:dyDescent="0.4">
      <c r="B17" s="17"/>
      <c r="C17" s="13" t="s">
        <v>26</v>
      </c>
      <c r="D17" s="18" t="s">
        <v>27</v>
      </c>
      <c r="E17" s="19">
        <v>1399699</v>
      </c>
      <c r="F17" s="19">
        <f t="shared" si="0"/>
        <v>1399699</v>
      </c>
      <c r="G17" s="16"/>
      <c r="H17" s="19">
        <f t="shared" si="1"/>
        <v>1399699</v>
      </c>
    </row>
    <row r="18" spans="2:8" x14ac:dyDescent="0.4">
      <c r="B18" s="17"/>
      <c r="C18" s="17"/>
      <c r="D18" s="18" t="s">
        <v>28</v>
      </c>
      <c r="E18" s="19">
        <v>426974</v>
      </c>
      <c r="F18" s="19">
        <f t="shared" si="0"/>
        <v>426974</v>
      </c>
      <c r="G18" s="20"/>
      <c r="H18" s="19">
        <f t="shared" si="1"/>
        <v>426974</v>
      </c>
    </row>
    <row r="19" spans="2:8" x14ac:dyDescent="0.4">
      <c r="B19" s="17"/>
      <c r="C19" s="17"/>
      <c r="D19" s="18" t="s">
        <v>29</v>
      </c>
      <c r="E19" s="19">
        <v>798583</v>
      </c>
      <c r="F19" s="19">
        <f t="shared" si="0"/>
        <v>798583</v>
      </c>
      <c r="G19" s="20"/>
      <c r="H19" s="19">
        <f t="shared" si="1"/>
        <v>798583</v>
      </c>
    </row>
    <row r="20" spans="2:8" x14ac:dyDescent="0.4">
      <c r="B20" s="17"/>
      <c r="C20" s="17"/>
      <c r="D20" s="18" t="s">
        <v>30</v>
      </c>
      <c r="E20" s="19"/>
      <c r="F20" s="19">
        <f t="shared" si="0"/>
        <v>0</v>
      </c>
      <c r="G20" s="20"/>
      <c r="H20" s="19">
        <f t="shared" si="1"/>
        <v>0</v>
      </c>
    </row>
    <row r="21" spans="2:8" x14ac:dyDescent="0.4">
      <c r="B21" s="17"/>
      <c r="C21" s="17"/>
      <c r="D21" s="18" t="s">
        <v>31</v>
      </c>
      <c r="E21" s="19"/>
      <c r="F21" s="19">
        <f t="shared" si="0"/>
        <v>0</v>
      </c>
      <c r="G21" s="20"/>
      <c r="H21" s="19">
        <f t="shared" si="1"/>
        <v>0</v>
      </c>
    </row>
    <row r="22" spans="2:8" x14ac:dyDescent="0.4">
      <c r="B22" s="17"/>
      <c r="C22" s="17"/>
      <c r="D22" s="18" t="s">
        <v>32</v>
      </c>
      <c r="E22" s="19"/>
      <c r="F22" s="19">
        <f t="shared" si="0"/>
        <v>0</v>
      </c>
      <c r="G22" s="20"/>
      <c r="H22" s="19">
        <f t="shared" si="1"/>
        <v>0</v>
      </c>
    </row>
    <row r="23" spans="2:8" x14ac:dyDescent="0.4">
      <c r="B23" s="17"/>
      <c r="C23" s="17"/>
      <c r="D23" s="18" t="s">
        <v>33</v>
      </c>
      <c r="E23" s="19"/>
      <c r="F23" s="19">
        <f t="shared" si="0"/>
        <v>0</v>
      </c>
      <c r="G23" s="21"/>
      <c r="H23" s="19">
        <f t="shared" si="1"/>
        <v>0</v>
      </c>
    </row>
    <row r="24" spans="2:8" x14ac:dyDescent="0.4">
      <c r="B24" s="17"/>
      <c r="C24" s="22"/>
      <c r="D24" s="23" t="s">
        <v>34</v>
      </c>
      <c r="E24" s="24">
        <f>+E17+E18+E19+E20+E21+E22+E23</f>
        <v>2625256</v>
      </c>
      <c r="F24" s="24">
        <f t="shared" si="0"/>
        <v>2625256</v>
      </c>
      <c r="G24" s="25">
        <f>+G17+G18+G19+G20+G21+G22+G23</f>
        <v>0</v>
      </c>
      <c r="H24" s="24">
        <f t="shared" si="1"/>
        <v>2625256</v>
      </c>
    </row>
    <row r="25" spans="2:8" x14ac:dyDescent="0.4">
      <c r="B25" s="22"/>
      <c r="C25" s="26" t="s">
        <v>35</v>
      </c>
      <c r="D25" s="27"/>
      <c r="E25" s="28">
        <f xml:space="preserve"> +E16 - E24</f>
        <v>544749</v>
      </c>
      <c r="F25" s="28">
        <f t="shared" si="0"/>
        <v>544749</v>
      </c>
      <c r="G25" s="25">
        <f xml:space="preserve"> +G16 - G24</f>
        <v>0</v>
      </c>
      <c r="H25" s="28">
        <f>H16-H24</f>
        <v>544749</v>
      </c>
    </row>
    <row r="26" spans="2:8" x14ac:dyDescent="0.4">
      <c r="B26" s="13" t="s">
        <v>36</v>
      </c>
      <c r="C26" s="13" t="s">
        <v>16</v>
      </c>
      <c r="D26" s="18" t="s">
        <v>37</v>
      </c>
      <c r="E26" s="19"/>
      <c r="F26" s="19">
        <f t="shared" si="0"/>
        <v>0</v>
      </c>
      <c r="G26" s="16"/>
      <c r="H26" s="19">
        <f t="shared" si="1"/>
        <v>0</v>
      </c>
    </row>
    <row r="27" spans="2:8" x14ac:dyDescent="0.4">
      <c r="B27" s="17"/>
      <c r="C27" s="17"/>
      <c r="D27" s="18" t="s">
        <v>38</v>
      </c>
      <c r="E27" s="19"/>
      <c r="F27" s="19">
        <f t="shared" si="0"/>
        <v>0</v>
      </c>
      <c r="G27" s="20"/>
      <c r="H27" s="19">
        <f t="shared" si="1"/>
        <v>0</v>
      </c>
    </row>
    <row r="28" spans="2:8" x14ac:dyDescent="0.4">
      <c r="B28" s="17"/>
      <c r="C28" s="17"/>
      <c r="D28" s="18" t="s">
        <v>39</v>
      </c>
      <c r="E28" s="19"/>
      <c r="F28" s="19">
        <f t="shared" si="0"/>
        <v>0</v>
      </c>
      <c r="G28" s="20"/>
      <c r="H28" s="19">
        <f t="shared" si="1"/>
        <v>0</v>
      </c>
    </row>
    <row r="29" spans="2:8" x14ac:dyDescent="0.4">
      <c r="B29" s="17"/>
      <c r="C29" s="17"/>
      <c r="D29" s="18" t="s">
        <v>40</v>
      </c>
      <c r="E29" s="19"/>
      <c r="F29" s="19">
        <f t="shared" si="0"/>
        <v>0</v>
      </c>
      <c r="G29" s="20"/>
      <c r="H29" s="19">
        <f t="shared" si="1"/>
        <v>0</v>
      </c>
    </row>
    <row r="30" spans="2:8" x14ac:dyDescent="0.4">
      <c r="B30" s="17"/>
      <c r="C30" s="17"/>
      <c r="D30" s="18" t="s">
        <v>41</v>
      </c>
      <c r="E30" s="19"/>
      <c r="F30" s="19">
        <f t="shared" si="0"/>
        <v>0</v>
      </c>
      <c r="G30" s="20"/>
      <c r="H30" s="19">
        <f t="shared" si="1"/>
        <v>0</v>
      </c>
    </row>
    <row r="31" spans="2:8" x14ac:dyDescent="0.4">
      <c r="B31" s="17"/>
      <c r="C31" s="17"/>
      <c r="D31" s="18" t="s">
        <v>42</v>
      </c>
      <c r="E31" s="19"/>
      <c r="F31" s="19">
        <f t="shared" si="0"/>
        <v>0</v>
      </c>
      <c r="G31" s="21"/>
      <c r="H31" s="19">
        <f t="shared" si="1"/>
        <v>0</v>
      </c>
    </row>
    <row r="32" spans="2:8" x14ac:dyDescent="0.4">
      <c r="B32" s="17"/>
      <c r="C32" s="22"/>
      <c r="D32" s="23" t="s">
        <v>43</v>
      </c>
      <c r="E32" s="24">
        <f>+E26+E27+E28+E29+E30+E31</f>
        <v>0</v>
      </c>
      <c r="F32" s="24">
        <f t="shared" si="0"/>
        <v>0</v>
      </c>
      <c r="G32" s="25">
        <f>+G26+G27+G28+G29+G30+G31</f>
        <v>0</v>
      </c>
      <c r="H32" s="24">
        <f t="shared" si="1"/>
        <v>0</v>
      </c>
    </row>
    <row r="33" spans="2:8" x14ac:dyDescent="0.4">
      <c r="B33" s="17"/>
      <c r="C33" s="13" t="s">
        <v>26</v>
      </c>
      <c r="D33" s="18" t="s">
        <v>44</v>
      </c>
      <c r="E33" s="19"/>
      <c r="F33" s="19">
        <f t="shared" si="0"/>
        <v>0</v>
      </c>
      <c r="G33" s="16"/>
      <c r="H33" s="19">
        <f t="shared" si="1"/>
        <v>0</v>
      </c>
    </row>
    <row r="34" spans="2:8" x14ac:dyDescent="0.4">
      <c r="B34" s="17"/>
      <c r="C34" s="17"/>
      <c r="D34" s="18" t="s">
        <v>45</v>
      </c>
      <c r="E34" s="19"/>
      <c r="F34" s="19">
        <f t="shared" si="0"/>
        <v>0</v>
      </c>
      <c r="G34" s="20"/>
      <c r="H34" s="19">
        <f t="shared" si="1"/>
        <v>0</v>
      </c>
    </row>
    <row r="35" spans="2:8" x14ac:dyDescent="0.4">
      <c r="B35" s="17"/>
      <c r="C35" s="17"/>
      <c r="D35" s="18" t="s">
        <v>46</v>
      </c>
      <c r="E35" s="19"/>
      <c r="F35" s="19">
        <f t="shared" si="0"/>
        <v>0</v>
      </c>
      <c r="G35" s="20"/>
      <c r="H35" s="19">
        <f t="shared" si="1"/>
        <v>0</v>
      </c>
    </row>
    <row r="36" spans="2:8" x14ac:dyDescent="0.4">
      <c r="B36" s="17"/>
      <c r="C36" s="17"/>
      <c r="D36" s="18" t="s">
        <v>47</v>
      </c>
      <c r="E36" s="19"/>
      <c r="F36" s="19">
        <f t="shared" si="0"/>
        <v>0</v>
      </c>
      <c r="G36" s="20"/>
      <c r="H36" s="19">
        <f t="shared" si="1"/>
        <v>0</v>
      </c>
    </row>
    <row r="37" spans="2:8" x14ac:dyDescent="0.4">
      <c r="B37" s="17"/>
      <c r="C37" s="17"/>
      <c r="D37" s="18" t="s">
        <v>48</v>
      </c>
      <c r="E37" s="19"/>
      <c r="F37" s="19">
        <f t="shared" si="0"/>
        <v>0</v>
      </c>
      <c r="G37" s="21"/>
      <c r="H37" s="19">
        <f t="shared" si="1"/>
        <v>0</v>
      </c>
    </row>
    <row r="38" spans="2:8" x14ac:dyDescent="0.4">
      <c r="B38" s="17"/>
      <c r="C38" s="22"/>
      <c r="D38" s="23" t="s">
        <v>49</v>
      </c>
      <c r="E38" s="24">
        <f>+E33+E34+E35+E36+E37</f>
        <v>0</v>
      </c>
      <c r="F38" s="24">
        <f t="shared" si="0"/>
        <v>0</v>
      </c>
      <c r="G38" s="25">
        <f>+G33+G34+G35+G36+G37</f>
        <v>0</v>
      </c>
      <c r="H38" s="24">
        <f t="shared" si="1"/>
        <v>0</v>
      </c>
    </row>
    <row r="39" spans="2:8" x14ac:dyDescent="0.4">
      <c r="B39" s="22"/>
      <c r="C39" s="29" t="s">
        <v>50</v>
      </c>
      <c r="D39" s="27"/>
      <c r="E39" s="28">
        <f xml:space="preserve"> +E32 - E38</f>
        <v>0</v>
      </c>
      <c r="F39" s="28">
        <f t="shared" si="0"/>
        <v>0</v>
      </c>
      <c r="G39" s="25">
        <f xml:space="preserve"> +G32 - G38</f>
        <v>0</v>
      </c>
      <c r="H39" s="28">
        <f>H32-H38</f>
        <v>0</v>
      </c>
    </row>
    <row r="40" spans="2:8" x14ac:dyDescent="0.4">
      <c r="B40" s="13" t="s">
        <v>51</v>
      </c>
      <c r="C40" s="13" t="s">
        <v>16</v>
      </c>
      <c r="D40" s="18" t="s">
        <v>52</v>
      </c>
      <c r="E40" s="19"/>
      <c r="F40" s="19">
        <f t="shared" si="0"/>
        <v>0</v>
      </c>
      <c r="G40" s="16"/>
      <c r="H40" s="19">
        <f t="shared" si="1"/>
        <v>0</v>
      </c>
    </row>
    <row r="41" spans="2:8" x14ac:dyDescent="0.4">
      <c r="B41" s="17"/>
      <c r="C41" s="17"/>
      <c r="D41" s="18" t="s">
        <v>53</v>
      </c>
      <c r="E41" s="19"/>
      <c r="F41" s="19">
        <f t="shared" si="0"/>
        <v>0</v>
      </c>
      <c r="G41" s="20"/>
      <c r="H41" s="19">
        <f t="shared" si="1"/>
        <v>0</v>
      </c>
    </row>
    <row r="42" spans="2:8" x14ac:dyDescent="0.4">
      <c r="B42" s="17"/>
      <c r="C42" s="17"/>
      <c r="D42" s="18" t="s">
        <v>54</v>
      </c>
      <c r="E42" s="19"/>
      <c r="F42" s="19">
        <f t="shared" si="0"/>
        <v>0</v>
      </c>
      <c r="G42" s="20"/>
      <c r="H42" s="19">
        <f t="shared" si="1"/>
        <v>0</v>
      </c>
    </row>
    <row r="43" spans="2:8" x14ac:dyDescent="0.4">
      <c r="B43" s="17"/>
      <c r="C43" s="17"/>
      <c r="D43" s="18" t="s">
        <v>55</v>
      </c>
      <c r="E43" s="19"/>
      <c r="F43" s="19">
        <f t="shared" si="0"/>
        <v>0</v>
      </c>
      <c r="G43" s="20"/>
      <c r="H43" s="19">
        <f t="shared" si="1"/>
        <v>0</v>
      </c>
    </row>
    <row r="44" spans="2:8" x14ac:dyDescent="0.4">
      <c r="B44" s="17"/>
      <c r="C44" s="17"/>
      <c r="D44" s="18" t="s">
        <v>56</v>
      </c>
      <c r="E44" s="19"/>
      <c r="F44" s="19">
        <f t="shared" si="0"/>
        <v>0</v>
      </c>
      <c r="G44" s="20"/>
      <c r="H44" s="19">
        <f t="shared" si="1"/>
        <v>0</v>
      </c>
    </row>
    <row r="45" spans="2:8" x14ac:dyDescent="0.4">
      <c r="B45" s="17"/>
      <c r="C45" s="17"/>
      <c r="D45" s="18" t="s">
        <v>57</v>
      </c>
      <c r="E45" s="19"/>
      <c r="F45" s="19">
        <f t="shared" si="0"/>
        <v>0</v>
      </c>
      <c r="G45" s="20"/>
      <c r="H45" s="19">
        <f t="shared" si="1"/>
        <v>0</v>
      </c>
    </row>
    <row r="46" spans="2:8" x14ac:dyDescent="0.4">
      <c r="B46" s="17"/>
      <c r="C46" s="17"/>
      <c r="D46" s="18" t="s">
        <v>58</v>
      </c>
      <c r="E46" s="19"/>
      <c r="F46" s="19">
        <f t="shared" si="0"/>
        <v>0</v>
      </c>
      <c r="G46" s="20"/>
      <c r="H46" s="19">
        <f t="shared" si="1"/>
        <v>0</v>
      </c>
    </row>
    <row r="47" spans="2:8" x14ac:dyDescent="0.4">
      <c r="B47" s="17"/>
      <c r="C47" s="17"/>
      <c r="D47" s="18" t="s">
        <v>59</v>
      </c>
      <c r="E47" s="19"/>
      <c r="F47" s="19">
        <f t="shared" si="0"/>
        <v>0</v>
      </c>
      <c r="G47" s="20"/>
      <c r="H47" s="19">
        <f t="shared" si="1"/>
        <v>0</v>
      </c>
    </row>
    <row r="48" spans="2:8" x14ac:dyDescent="0.4">
      <c r="B48" s="17"/>
      <c r="C48" s="17"/>
      <c r="D48" s="18" t="s">
        <v>60</v>
      </c>
      <c r="E48" s="19"/>
      <c r="F48" s="19">
        <f t="shared" si="0"/>
        <v>0</v>
      </c>
      <c r="G48" s="20"/>
      <c r="H48" s="19">
        <f t="shared" si="1"/>
        <v>0</v>
      </c>
    </row>
    <row r="49" spans="2:8" x14ac:dyDescent="0.4">
      <c r="B49" s="17"/>
      <c r="C49" s="17"/>
      <c r="D49" s="18" t="s">
        <v>61</v>
      </c>
      <c r="E49" s="19"/>
      <c r="F49" s="19">
        <f t="shared" si="0"/>
        <v>0</v>
      </c>
      <c r="G49" s="20"/>
      <c r="H49" s="19">
        <f t="shared" si="1"/>
        <v>0</v>
      </c>
    </row>
    <row r="50" spans="2:8" x14ac:dyDescent="0.4">
      <c r="B50" s="17"/>
      <c r="C50" s="17"/>
      <c r="D50" s="18" t="s">
        <v>62</v>
      </c>
      <c r="E50" s="19"/>
      <c r="F50" s="19">
        <f t="shared" si="0"/>
        <v>0</v>
      </c>
      <c r="G50" s="20"/>
      <c r="H50" s="19">
        <f t="shared" si="1"/>
        <v>0</v>
      </c>
    </row>
    <row r="51" spans="2:8" x14ac:dyDescent="0.4">
      <c r="B51" s="17"/>
      <c r="C51" s="17"/>
      <c r="D51" s="18" t="s">
        <v>63</v>
      </c>
      <c r="E51" s="19"/>
      <c r="F51" s="19">
        <f t="shared" si="0"/>
        <v>0</v>
      </c>
      <c r="G51" s="20"/>
      <c r="H51" s="19">
        <f t="shared" si="1"/>
        <v>0</v>
      </c>
    </row>
    <row r="52" spans="2:8" x14ac:dyDescent="0.4">
      <c r="B52" s="17"/>
      <c r="C52" s="17"/>
      <c r="D52" s="18" t="s">
        <v>64</v>
      </c>
      <c r="E52" s="19"/>
      <c r="F52" s="19">
        <f t="shared" si="0"/>
        <v>0</v>
      </c>
      <c r="G52" s="20"/>
      <c r="H52" s="19">
        <f t="shared" si="1"/>
        <v>0</v>
      </c>
    </row>
    <row r="53" spans="2:8" x14ac:dyDescent="0.4">
      <c r="B53" s="17"/>
      <c r="C53" s="17"/>
      <c r="D53" s="18" t="s">
        <v>65</v>
      </c>
      <c r="E53" s="19"/>
      <c r="F53" s="19">
        <f t="shared" si="0"/>
        <v>0</v>
      </c>
      <c r="G53" s="20"/>
      <c r="H53" s="19">
        <f t="shared" si="1"/>
        <v>0</v>
      </c>
    </row>
    <row r="54" spans="2:8" x14ac:dyDescent="0.4">
      <c r="B54" s="17"/>
      <c r="C54" s="17"/>
      <c r="D54" s="18" t="s">
        <v>66</v>
      </c>
      <c r="E54" s="19"/>
      <c r="F54" s="19">
        <f t="shared" si="0"/>
        <v>0</v>
      </c>
      <c r="G54" s="20"/>
      <c r="H54" s="19">
        <f t="shared" si="1"/>
        <v>0</v>
      </c>
    </row>
    <row r="55" spans="2:8" x14ac:dyDescent="0.4">
      <c r="B55" s="17"/>
      <c r="C55" s="17"/>
      <c r="D55" s="18" t="s">
        <v>67</v>
      </c>
      <c r="E55" s="19"/>
      <c r="F55" s="19">
        <f t="shared" si="0"/>
        <v>0</v>
      </c>
      <c r="G55" s="20"/>
      <c r="H55" s="19">
        <f t="shared" si="1"/>
        <v>0</v>
      </c>
    </row>
    <row r="56" spans="2:8" x14ac:dyDescent="0.4">
      <c r="B56" s="17"/>
      <c r="C56" s="17"/>
      <c r="D56" s="18" t="s">
        <v>68</v>
      </c>
      <c r="E56" s="19"/>
      <c r="F56" s="19">
        <f t="shared" si="0"/>
        <v>0</v>
      </c>
      <c r="G56" s="21"/>
      <c r="H56" s="19">
        <f t="shared" si="1"/>
        <v>0</v>
      </c>
    </row>
    <row r="57" spans="2:8" x14ac:dyDescent="0.4">
      <c r="B57" s="17"/>
      <c r="C57" s="22"/>
      <c r="D57" s="23" t="s">
        <v>69</v>
      </c>
      <c r="E57" s="24">
        <f>+E40+E41+E42+E43+E44+E45+E46+E47+E48+E49+E50+E51+E52+E53+E54+E55+E56</f>
        <v>0</v>
      </c>
      <c r="F57" s="24">
        <f t="shared" si="0"/>
        <v>0</v>
      </c>
      <c r="G57" s="25">
        <f>+G40+G41+G42+G43+G44+G45+G46+G47+G48+G49+G50+G51+G52+G53+G54+G55+G56</f>
        <v>0</v>
      </c>
      <c r="H57" s="24">
        <f t="shared" si="1"/>
        <v>0</v>
      </c>
    </row>
    <row r="58" spans="2:8" x14ac:dyDescent="0.4">
      <c r="B58" s="17"/>
      <c r="C58" s="13" t="s">
        <v>26</v>
      </c>
      <c r="D58" s="18" t="s">
        <v>70</v>
      </c>
      <c r="E58" s="19"/>
      <c r="F58" s="19">
        <f t="shared" si="0"/>
        <v>0</v>
      </c>
      <c r="G58" s="16"/>
      <c r="H58" s="19">
        <f t="shared" si="1"/>
        <v>0</v>
      </c>
    </row>
    <row r="59" spans="2:8" x14ac:dyDescent="0.4">
      <c r="B59" s="17"/>
      <c r="C59" s="17"/>
      <c r="D59" s="18" t="s">
        <v>71</v>
      </c>
      <c r="E59" s="19"/>
      <c r="F59" s="19">
        <f t="shared" si="0"/>
        <v>0</v>
      </c>
      <c r="G59" s="20"/>
      <c r="H59" s="19">
        <f t="shared" si="1"/>
        <v>0</v>
      </c>
    </row>
    <row r="60" spans="2:8" x14ac:dyDescent="0.4">
      <c r="B60" s="17"/>
      <c r="C60" s="17"/>
      <c r="D60" s="18" t="s">
        <v>72</v>
      </c>
      <c r="E60" s="19"/>
      <c r="F60" s="19">
        <f t="shared" si="0"/>
        <v>0</v>
      </c>
      <c r="G60" s="20"/>
      <c r="H60" s="19">
        <f t="shared" si="1"/>
        <v>0</v>
      </c>
    </row>
    <row r="61" spans="2:8" x14ac:dyDescent="0.4">
      <c r="B61" s="17"/>
      <c r="C61" s="17"/>
      <c r="D61" s="18" t="s">
        <v>73</v>
      </c>
      <c r="E61" s="19"/>
      <c r="F61" s="19">
        <f t="shared" si="0"/>
        <v>0</v>
      </c>
      <c r="G61" s="20"/>
      <c r="H61" s="19">
        <f t="shared" si="1"/>
        <v>0</v>
      </c>
    </row>
    <row r="62" spans="2:8" x14ac:dyDescent="0.4">
      <c r="B62" s="17"/>
      <c r="C62" s="17"/>
      <c r="D62" s="18" t="s">
        <v>74</v>
      </c>
      <c r="E62" s="19"/>
      <c r="F62" s="19">
        <f t="shared" si="0"/>
        <v>0</v>
      </c>
      <c r="G62" s="20"/>
      <c r="H62" s="19">
        <f t="shared" si="1"/>
        <v>0</v>
      </c>
    </row>
    <row r="63" spans="2:8" x14ac:dyDescent="0.4">
      <c r="B63" s="17"/>
      <c r="C63" s="17"/>
      <c r="D63" s="18" t="s">
        <v>75</v>
      </c>
      <c r="E63" s="19"/>
      <c r="F63" s="19">
        <f t="shared" si="0"/>
        <v>0</v>
      </c>
      <c r="G63" s="20"/>
      <c r="H63" s="19">
        <f t="shared" si="1"/>
        <v>0</v>
      </c>
    </row>
    <row r="64" spans="2:8" x14ac:dyDescent="0.4">
      <c r="B64" s="17"/>
      <c r="C64" s="17"/>
      <c r="D64" s="18" t="s">
        <v>76</v>
      </c>
      <c r="E64" s="19"/>
      <c r="F64" s="19">
        <f t="shared" si="0"/>
        <v>0</v>
      </c>
      <c r="G64" s="20"/>
      <c r="H64" s="19">
        <f t="shared" si="1"/>
        <v>0</v>
      </c>
    </row>
    <row r="65" spans="2:8" x14ac:dyDescent="0.4">
      <c r="B65" s="17"/>
      <c r="C65" s="17"/>
      <c r="D65" s="18" t="s">
        <v>77</v>
      </c>
      <c r="E65" s="19"/>
      <c r="F65" s="19">
        <f t="shared" si="0"/>
        <v>0</v>
      </c>
      <c r="G65" s="20"/>
      <c r="H65" s="19">
        <f t="shared" si="1"/>
        <v>0</v>
      </c>
    </row>
    <row r="66" spans="2:8" x14ac:dyDescent="0.4">
      <c r="B66" s="17"/>
      <c r="C66" s="17"/>
      <c r="D66" s="18" t="s">
        <v>78</v>
      </c>
      <c r="E66" s="19"/>
      <c r="F66" s="19">
        <f t="shared" si="0"/>
        <v>0</v>
      </c>
      <c r="G66" s="20"/>
      <c r="H66" s="19">
        <f t="shared" si="1"/>
        <v>0</v>
      </c>
    </row>
    <row r="67" spans="2:8" x14ac:dyDescent="0.4">
      <c r="B67" s="17"/>
      <c r="C67" s="17"/>
      <c r="D67" s="18" t="s">
        <v>79</v>
      </c>
      <c r="E67" s="19"/>
      <c r="F67" s="19">
        <f t="shared" si="0"/>
        <v>0</v>
      </c>
      <c r="G67" s="20"/>
      <c r="H67" s="19">
        <f t="shared" si="1"/>
        <v>0</v>
      </c>
    </row>
    <row r="68" spans="2:8" x14ac:dyDescent="0.4">
      <c r="B68" s="17"/>
      <c r="C68" s="17"/>
      <c r="D68" s="18" t="s">
        <v>80</v>
      </c>
      <c r="E68" s="19"/>
      <c r="F68" s="19">
        <f t="shared" si="0"/>
        <v>0</v>
      </c>
      <c r="G68" s="20"/>
      <c r="H68" s="19">
        <f t="shared" si="1"/>
        <v>0</v>
      </c>
    </row>
    <row r="69" spans="2:8" x14ac:dyDescent="0.4">
      <c r="B69" s="17"/>
      <c r="C69" s="17"/>
      <c r="D69" s="30" t="s">
        <v>81</v>
      </c>
      <c r="E69" s="31"/>
      <c r="F69" s="31">
        <f t="shared" si="0"/>
        <v>0</v>
      </c>
      <c r="G69" s="20"/>
      <c r="H69" s="31">
        <f t="shared" si="1"/>
        <v>0</v>
      </c>
    </row>
    <row r="70" spans="2:8" x14ac:dyDescent="0.4">
      <c r="B70" s="17"/>
      <c r="C70" s="17"/>
      <c r="D70" s="30" t="s">
        <v>82</v>
      </c>
      <c r="E70" s="31"/>
      <c r="F70" s="31">
        <f t="shared" si="0"/>
        <v>0</v>
      </c>
      <c r="G70" s="20"/>
      <c r="H70" s="31">
        <f t="shared" si="1"/>
        <v>0</v>
      </c>
    </row>
    <row r="71" spans="2:8" x14ac:dyDescent="0.4">
      <c r="B71" s="17"/>
      <c r="C71" s="17"/>
      <c r="D71" s="30" t="s">
        <v>83</v>
      </c>
      <c r="E71" s="31">
        <v>700000</v>
      </c>
      <c r="F71" s="31">
        <f t="shared" si="0"/>
        <v>700000</v>
      </c>
      <c r="G71" s="20"/>
      <c r="H71" s="31">
        <f t="shared" si="1"/>
        <v>700000</v>
      </c>
    </row>
    <row r="72" spans="2:8" x14ac:dyDescent="0.4">
      <c r="B72" s="17"/>
      <c r="C72" s="17"/>
      <c r="D72" s="30" t="s">
        <v>84</v>
      </c>
      <c r="E72" s="31"/>
      <c r="F72" s="31">
        <f t="shared" si="0"/>
        <v>0</v>
      </c>
      <c r="G72" s="20"/>
      <c r="H72" s="31">
        <f t="shared" si="1"/>
        <v>0</v>
      </c>
    </row>
    <row r="73" spans="2:8" x14ac:dyDescent="0.4">
      <c r="B73" s="17"/>
      <c r="C73" s="17"/>
      <c r="D73" s="30" t="s">
        <v>85</v>
      </c>
      <c r="E73" s="31"/>
      <c r="F73" s="31">
        <f t="shared" ref="F73:F78" si="2">+E73</f>
        <v>0</v>
      </c>
      <c r="G73" s="21"/>
      <c r="H73" s="31">
        <f t="shared" ref="H73:H77" si="3">F73-ABS(G73)</f>
        <v>0</v>
      </c>
    </row>
    <row r="74" spans="2:8" x14ac:dyDescent="0.4">
      <c r="B74" s="17"/>
      <c r="C74" s="22"/>
      <c r="D74" s="32" t="s">
        <v>86</v>
      </c>
      <c r="E74" s="33">
        <f>+E58+E59+E60+E61+E62+E63+E64+E65+E66+E67+E68+E69+E70+E71+E72+E73</f>
        <v>700000</v>
      </c>
      <c r="F74" s="33">
        <f t="shared" si="2"/>
        <v>700000</v>
      </c>
      <c r="G74" s="25">
        <f>+G58+G59+G60+G61+G62+G63+G64+G65+G66+G67+G68+G69+G70+G71+G72+G73</f>
        <v>0</v>
      </c>
      <c r="H74" s="33">
        <f t="shared" si="3"/>
        <v>700000</v>
      </c>
    </row>
    <row r="75" spans="2:8" x14ac:dyDescent="0.4">
      <c r="B75" s="22"/>
      <c r="C75" s="29" t="s">
        <v>87</v>
      </c>
      <c r="D75" s="27"/>
      <c r="E75" s="28">
        <f xml:space="preserve"> +E57 - E74</f>
        <v>-700000</v>
      </c>
      <c r="F75" s="28">
        <f t="shared" si="2"/>
        <v>-700000</v>
      </c>
      <c r="G75" s="25">
        <f xml:space="preserve"> +G57 - G74</f>
        <v>0</v>
      </c>
      <c r="H75" s="28">
        <f>H57-H74</f>
        <v>-700000</v>
      </c>
    </row>
    <row r="76" spans="2:8" x14ac:dyDescent="0.4">
      <c r="B76" s="29" t="s">
        <v>88</v>
      </c>
      <c r="C76" s="26"/>
      <c r="D76" s="27"/>
      <c r="E76" s="28">
        <f xml:space="preserve"> +E25 +E39 +E75</f>
        <v>-155251</v>
      </c>
      <c r="F76" s="28">
        <f t="shared" si="2"/>
        <v>-155251</v>
      </c>
      <c r="G76" s="25">
        <f xml:space="preserve"> +G25 +G39 +G75</f>
        <v>0</v>
      </c>
      <c r="H76" s="28">
        <f>H25+H39+H75</f>
        <v>-155251</v>
      </c>
    </row>
    <row r="77" spans="2:8" x14ac:dyDescent="0.4">
      <c r="B77" s="29" t="s">
        <v>89</v>
      </c>
      <c r="C77" s="26"/>
      <c r="D77" s="27"/>
      <c r="E77" s="28">
        <v>144465</v>
      </c>
      <c r="F77" s="28">
        <f t="shared" si="2"/>
        <v>144465</v>
      </c>
      <c r="G77" s="25"/>
      <c r="H77" s="28">
        <f t="shared" si="3"/>
        <v>144465</v>
      </c>
    </row>
    <row r="78" spans="2:8" x14ac:dyDescent="0.4">
      <c r="B78" s="29" t="s">
        <v>90</v>
      </c>
      <c r="C78" s="26"/>
      <c r="D78" s="27"/>
      <c r="E78" s="28">
        <f xml:space="preserve"> +E76 +E77</f>
        <v>-10786</v>
      </c>
      <c r="F78" s="28">
        <f t="shared" si="2"/>
        <v>-10786</v>
      </c>
      <c r="G78" s="25">
        <f xml:space="preserve"> +G76 +G77</f>
        <v>0</v>
      </c>
      <c r="H78" s="28">
        <f>H76+H77</f>
        <v>-10786</v>
      </c>
    </row>
  </sheetData>
  <mergeCells count="12">
    <mergeCell ref="B26:B39"/>
    <mergeCell ref="C26:C32"/>
    <mergeCell ref="C33:C38"/>
    <mergeCell ref="B40:B75"/>
    <mergeCell ref="C40:C57"/>
    <mergeCell ref="C58:C74"/>
    <mergeCell ref="B3:H3"/>
    <mergeCell ref="B5:H5"/>
    <mergeCell ref="B7:D7"/>
    <mergeCell ref="B8:B25"/>
    <mergeCell ref="C8:C16"/>
    <mergeCell ref="C17:C24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社会福祉事業</vt:lpstr>
      <vt:lpstr>公益事業</vt:lpstr>
      <vt:lpstr>公益事業!Print_Titles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阿波 会計01</dc:creator>
  <cp:lastModifiedBy>阿波 会計01</cp:lastModifiedBy>
  <dcterms:created xsi:type="dcterms:W3CDTF">2024-06-19T06:08:37Z</dcterms:created>
  <dcterms:modified xsi:type="dcterms:W3CDTF">2024-06-19T06:08:38Z</dcterms:modified>
</cp:coreProperties>
</file>