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F665F959-C303-4FDC-AA7B-B63D8D5C755D}" xr6:coauthVersionLast="47" xr6:coauthVersionMax="47" xr10:uidLastSave="{00000000-0000-0000-0000-000000000000}"/>
  <bookViews>
    <workbookView xWindow="-120" yWindow="-120" windowWidth="29040" windowHeight="15840" activeTab="7" xr2:uid="{3C028A1C-9922-4822-9881-6EDC0D174A2C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協同生活施設" sheetId="8" r:id="rId8"/>
  </sheets>
  <definedNames>
    <definedName name="_xlnm.Print_Titles" localSheetId="6">'ケアハウス　シャングリラとも'!$1:$5</definedName>
    <definedName name="_xlnm.Print_Titles" localSheetId="2">'ケアハウス　シャングリラ蓬寿'!$1:$5</definedName>
    <definedName name="_xlnm.Print_Titles" localSheetId="4">ケアプラザたま!$1:$5</definedName>
    <definedName name="_xlnm.Print_Titles" localSheetId="5">'ケアプラザたま　アネックス'!$1:$5</definedName>
    <definedName name="_xlnm.Print_Titles" localSheetId="3">'高齢者ケアセンター　ケアプラザ相模原'!$1:$5</definedName>
    <definedName name="_xlnm.Print_Titles" localSheetId="1">'高齢者総合ケアセンター　ケアプラザ美馬'!$1:$5</definedName>
    <definedName name="_xlnm.Print_Titles" localSheetId="0">'高齢者総合ケアセンター　蓬莱'!$1:$5</definedName>
    <definedName name="_xlnm.Print_Titles" localSheetId="7">市場高齢者協同生活施設!$1:$5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3" i="8" l="1"/>
  <c r="G250" i="8"/>
  <c r="G247" i="8"/>
  <c r="G246" i="8"/>
  <c r="G245" i="8"/>
  <c r="G244" i="8"/>
  <c r="G243" i="8"/>
  <c r="F242" i="8"/>
  <c r="E242" i="8"/>
  <c r="G242" i="8" s="1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F227" i="8"/>
  <c r="E227" i="8"/>
  <c r="G227" i="8" s="1"/>
  <c r="G226" i="8"/>
  <c r="G225" i="8"/>
  <c r="G224" i="8"/>
  <c r="F223" i="8"/>
  <c r="F248" i="8" s="1"/>
  <c r="E223" i="8"/>
  <c r="G223" i="8" s="1"/>
  <c r="G222" i="8"/>
  <c r="G221" i="8"/>
  <c r="G220" i="8"/>
  <c r="G218" i="8"/>
  <c r="G217" i="8"/>
  <c r="G216" i="8"/>
  <c r="F215" i="8"/>
  <c r="F219" i="8" s="1"/>
  <c r="F249" i="8" s="1"/>
  <c r="E215" i="8"/>
  <c r="G215" i="8" s="1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F200" i="8"/>
  <c r="E200" i="8"/>
  <c r="E219" i="8" s="1"/>
  <c r="G199" i="8"/>
  <c r="G198" i="8"/>
  <c r="G197" i="8"/>
  <c r="G196" i="8"/>
  <c r="G195" i="8"/>
  <c r="G194" i="8"/>
  <c r="G193" i="8"/>
  <c r="G190" i="8"/>
  <c r="F189" i="8"/>
  <c r="E189" i="8"/>
  <c r="G189" i="8" s="1"/>
  <c r="G188" i="8"/>
  <c r="G187" i="8"/>
  <c r="G186" i="8"/>
  <c r="G185" i="8"/>
  <c r="G184" i="8"/>
  <c r="G183" i="8"/>
  <c r="G182" i="8"/>
  <c r="G181" i="8"/>
  <c r="G180" i="8"/>
  <c r="G179" i="8"/>
  <c r="G178" i="8"/>
  <c r="G177" i="8"/>
  <c r="F176" i="8"/>
  <c r="F191" i="8" s="1"/>
  <c r="E176" i="8"/>
  <c r="G176" i="8" s="1"/>
  <c r="G175" i="8"/>
  <c r="G173" i="8"/>
  <c r="F172" i="8"/>
  <c r="E172" i="8"/>
  <c r="G172" i="8" s="1"/>
  <c r="G171" i="8"/>
  <c r="G170" i="8"/>
  <c r="G169" i="8"/>
  <c r="G168" i="8"/>
  <c r="F167" i="8"/>
  <c r="E167" i="8"/>
  <c r="G167" i="8" s="1"/>
  <c r="G166" i="8"/>
  <c r="G165" i="8"/>
  <c r="G164" i="8"/>
  <c r="G163" i="8"/>
  <c r="G162" i="8"/>
  <c r="F162" i="8"/>
  <c r="E162" i="8"/>
  <c r="G161" i="8"/>
  <c r="G160" i="8"/>
  <c r="F159" i="8"/>
  <c r="E159" i="8"/>
  <c r="G159" i="8" s="1"/>
  <c r="G156" i="8"/>
  <c r="G155" i="8"/>
  <c r="G154" i="8"/>
  <c r="F153" i="8"/>
  <c r="F152" i="8" s="1"/>
  <c r="E153" i="8"/>
  <c r="G153" i="8" s="1"/>
  <c r="E152" i="8"/>
  <c r="G152" i="8" s="1"/>
  <c r="G151" i="8"/>
  <c r="G150" i="8"/>
  <c r="G149" i="8"/>
  <c r="F148" i="8"/>
  <c r="F146" i="8" s="1"/>
  <c r="E148" i="8"/>
  <c r="G148" i="8" s="1"/>
  <c r="G147" i="8"/>
  <c r="G145" i="8"/>
  <c r="G144" i="8"/>
  <c r="G143" i="8"/>
  <c r="G142" i="8"/>
  <c r="F142" i="8"/>
  <c r="F122" i="8" s="1"/>
  <c r="E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E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F104" i="8"/>
  <c r="E104" i="8"/>
  <c r="G103" i="8"/>
  <c r="F102" i="8"/>
  <c r="E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F81" i="8"/>
  <c r="G81" i="8" s="1"/>
  <c r="E81" i="8"/>
  <c r="G80" i="8"/>
  <c r="G79" i="8"/>
  <c r="G76" i="8"/>
  <c r="G75" i="8"/>
  <c r="G74" i="8"/>
  <c r="F73" i="8"/>
  <c r="F70" i="8" s="1"/>
  <c r="E73" i="8"/>
  <c r="G73" i="8" s="1"/>
  <c r="G72" i="8"/>
  <c r="G71" i="8"/>
  <c r="E70" i="8"/>
  <c r="G70" i="8" s="1"/>
  <c r="G69" i="8"/>
  <c r="G68" i="8"/>
  <c r="G67" i="8"/>
  <c r="G66" i="8"/>
  <c r="G65" i="8"/>
  <c r="G64" i="8"/>
  <c r="F64" i="8"/>
  <c r="E64" i="8"/>
  <c r="G63" i="8"/>
  <c r="G62" i="8"/>
  <c r="G61" i="8"/>
  <c r="G60" i="8"/>
  <c r="G59" i="8"/>
  <c r="G58" i="8"/>
  <c r="F57" i="8"/>
  <c r="F56" i="8" s="1"/>
  <c r="G56" i="8" s="1"/>
  <c r="E57" i="8"/>
  <c r="E56" i="8"/>
  <c r="G55" i="8"/>
  <c r="G54" i="8"/>
  <c r="G53" i="8"/>
  <c r="G52" i="8"/>
  <c r="G51" i="8"/>
  <c r="G50" i="8"/>
  <c r="G49" i="8"/>
  <c r="G48" i="8"/>
  <c r="G47" i="8"/>
  <c r="G46" i="8"/>
  <c r="F45" i="8"/>
  <c r="E45" i="8"/>
  <c r="G45" i="8" s="1"/>
  <c r="G44" i="8"/>
  <c r="G43" i="8"/>
  <c r="G42" i="8"/>
  <c r="G41" i="8"/>
  <c r="G40" i="8"/>
  <c r="G39" i="8"/>
  <c r="G38" i="8"/>
  <c r="G37" i="8"/>
  <c r="G36" i="8"/>
  <c r="G35" i="8"/>
  <c r="G34" i="8"/>
  <c r="G33" i="8"/>
  <c r="F32" i="8"/>
  <c r="E32" i="8"/>
  <c r="G32" i="8" s="1"/>
  <c r="G31" i="8"/>
  <c r="G30" i="8"/>
  <c r="G29" i="8"/>
  <c r="F28" i="8"/>
  <c r="E28" i="8"/>
  <c r="G27" i="8"/>
  <c r="G26" i="8"/>
  <c r="F25" i="8"/>
  <c r="G25" i="8" s="1"/>
  <c r="E25" i="8"/>
  <c r="G24" i="8"/>
  <c r="G23" i="8"/>
  <c r="G22" i="8"/>
  <c r="G21" i="8"/>
  <c r="G20" i="8"/>
  <c r="G19" i="8"/>
  <c r="G18" i="8"/>
  <c r="F18" i="8"/>
  <c r="E18" i="8"/>
  <c r="G17" i="8"/>
  <c r="G16" i="8"/>
  <c r="G15" i="8"/>
  <c r="G14" i="8"/>
  <c r="G13" i="8"/>
  <c r="G12" i="8"/>
  <c r="F11" i="8"/>
  <c r="G11" i="8" s="1"/>
  <c r="E11" i="8"/>
  <c r="G10" i="8"/>
  <c r="G9" i="8"/>
  <c r="G8" i="8"/>
  <c r="F7" i="8"/>
  <c r="F6" i="8" s="1"/>
  <c r="F77" i="8" s="1"/>
  <c r="E7" i="8"/>
  <c r="G253" i="7"/>
  <c r="G250" i="7"/>
  <c r="G247" i="7"/>
  <c r="G246" i="7"/>
  <c r="G245" i="7"/>
  <c r="G244" i="7"/>
  <c r="G243" i="7"/>
  <c r="F242" i="7"/>
  <c r="E242" i="7"/>
  <c r="G241" i="7"/>
  <c r="G240" i="7"/>
  <c r="G239" i="7"/>
  <c r="G238" i="7"/>
  <c r="G237" i="7"/>
  <c r="G236" i="7"/>
  <c r="G235" i="7"/>
  <c r="G234" i="7"/>
  <c r="G233" i="7"/>
  <c r="G232" i="7"/>
  <c r="G231" i="7"/>
  <c r="G230" i="7"/>
  <c r="G229" i="7"/>
  <c r="G228" i="7"/>
  <c r="G227" i="7"/>
  <c r="F227" i="7"/>
  <c r="E227" i="7"/>
  <c r="G226" i="7"/>
  <c r="G225" i="7"/>
  <c r="G224" i="7"/>
  <c r="G223" i="7"/>
  <c r="F223" i="7"/>
  <c r="F248" i="7" s="1"/>
  <c r="E223" i="7"/>
  <c r="G222" i="7"/>
  <c r="G221" i="7"/>
  <c r="G220" i="7"/>
  <c r="G218" i="7"/>
  <c r="G217" i="7"/>
  <c r="G216" i="7"/>
  <c r="G215" i="7"/>
  <c r="F215" i="7"/>
  <c r="E215" i="7"/>
  <c r="G214" i="7"/>
  <c r="G213" i="7"/>
  <c r="G212" i="7"/>
  <c r="G211" i="7"/>
  <c r="G210" i="7"/>
  <c r="G209" i="7"/>
  <c r="G208" i="7"/>
  <c r="G207" i="7"/>
  <c r="G206" i="7"/>
  <c r="G205" i="7"/>
  <c r="G204" i="7"/>
  <c r="G203" i="7"/>
  <c r="G202" i="7"/>
  <c r="G201" i="7"/>
  <c r="F200" i="7"/>
  <c r="F219" i="7" s="1"/>
  <c r="F249" i="7" s="1"/>
  <c r="E200" i="7"/>
  <c r="G200" i="7" s="1"/>
  <c r="G199" i="7"/>
  <c r="G198" i="7"/>
  <c r="G197" i="7"/>
  <c r="G196" i="7"/>
  <c r="G195" i="7"/>
  <c r="G194" i="7"/>
  <c r="G193" i="7"/>
  <c r="F191" i="7"/>
  <c r="G190" i="7"/>
  <c r="F189" i="7"/>
  <c r="E189" i="7"/>
  <c r="G189" i="7" s="1"/>
  <c r="G188" i="7"/>
  <c r="G187" i="7"/>
  <c r="G186" i="7"/>
  <c r="G185" i="7"/>
  <c r="G184" i="7"/>
  <c r="G183" i="7"/>
  <c r="G182" i="7"/>
  <c r="G181" i="7"/>
  <c r="G180" i="7"/>
  <c r="G179" i="7"/>
  <c r="G178" i="7"/>
  <c r="G177" i="7"/>
  <c r="F176" i="7"/>
  <c r="E176" i="7"/>
  <c r="G175" i="7"/>
  <c r="G173" i="7"/>
  <c r="G172" i="7"/>
  <c r="F172" i="7"/>
  <c r="E172" i="7"/>
  <c r="G171" i="7"/>
  <c r="G170" i="7"/>
  <c r="G169" i="7"/>
  <c r="G168" i="7"/>
  <c r="F167" i="7"/>
  <c r="E167" i="7"/>
  <c r="G167" i="7" s="1"/>
  <c r="G166" i="7"/>
  <c r="G165" i="7"/>
  <c r="G164" i="7"/>
  <c r="G163" i="7"/>
  <c r="F162" i="7"/>
  <c r="F174" i="7" s="1"/>
  <c r="F192" i="7" s="1"/>
  <c r="E162" i="7"/>
  <c r="G162" i="7" s="1"/>
  <c r="G161" i="7"/>
  <c r="G160" i="7"/>
  <c r="F159" i="7"/>
  <c r="E159" i="7"/>
  <c r="G159" i="7" s="1"/>
  <c r="G156" i="7"/>
  <c r="G155" i="7"/>
  <c r="G154" i="7"/>
  <c r="F153" i="7"/>
  <c r="F152" i="7" s="1"/>
  <c r="E153" i="7"/>
  <c r="G153" i="7" s="1"/>
  <c r="E152" i="7"/>
  <c r="G152" i="7" s="1"/>
  <c r="G151" i="7"/>
  <c r="G150" i="7"/>
  <c r="G149" i="7"/>
  <c r="F148" i="7"/>
  <c r="E148" i="7"/>
  <c r="G147" i="7"/>
  <c r="F146" i="7"/>
  <c r="G145" i="7"/>
  <c r="G144" i="7"/>
  <c r="G143" i="7"/>
  <c r="F142" i="7"/>
  <c r="F122" i="7" s="1"/>
  <c r="G122" i="7" s="1"/>
  <c r="E142" i="7"/>
  <c r="G142" i="7" s="1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E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F104" i="7"/>
  <c r="E104" i="7"/>
  <c r="G104" i="7" s="1"/>
  <c r="G103" i="7"/>
  <c r="G102" i="7"/>
  <c r="F102" i="7"/>
  <c r="E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F81" i="7"/>
  <c r="F78" i="7" s="1"/>
  <c r="F157" i="7" s="1"/>
  <c r="E81" i="7"/>
  <c r="G80" i="7"/>
  <c r="G79" i="7"/>
  <c r="E78" i="7"/>
  <c r="G76" i="7"/>
  <c r="G75" i="7"/>
  <c r="G74" i="7"/>
  <c r="F73" i="7"/>
  <c r="F70" i="7" s="1"/>
  <c r="E73" i="7"/>
  <c r="G73" i="7" s="1"/>
  <c r="G72" i="7"/>
  <c r="G71" i="7"/>
  <c r="G69" i="7"/>
  <c r="G68" i="7"/>
  <c r="G67" i="7"/>
  <c r="G66" i="7"/>
  <c r="G65" i="7"/>
  <c r="F64" i="7"/>
  <c r="E64" i="7"/>
  <c r="G64" i="7" s="1"/>
  <c r="G63" i="7"/>
  <c r="G62" i="7"/>
  <c r="G61" i="7"/>
  <c r="G60" i="7"/>
  <c r="G59" i="7"/>
  <c r="G58" i="7"/>
  <c r="F57" i="7"/>
  <c r="F56" i="7" s="1"/>
  <c r="E57" i="7"/>
  <c r="E56" i="7"/>
  <c r="G55" i="7"/>
  <c r="G54" i="7"/>
  <c r="G53" i="7"/>
  <c r="G52" i="7"/>
  <c r="G51" i="7"/>
  <c r="G50" i="7"/>
  <c r="G49" i="7"/>
  <c r="G48" i="7"/>
  <c r="G47" i="7"/>
  <c r="G46" i="7"/>
  <c r="G45" i="7"/>
  <c r="F45" i="7"/>
  <c r="E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F32" i="7"/>
  <c r="E32" i="7"/>
  <c r="G31" i="7"/>
  <c r="G30" i="7"/>
  <c r="G29" i="7"/>
  <c r="G28" i="7"/>
  <c r="F28" i="7"/>
  <c r="E28" i="7"/>
  <c r="G27" i="7"/>
  <c r="G26" i="7"/>
  <c r="F25" i="7"/>
  <c r="E25" i="7"/>
  <c r="G25" i="7" s="1"/>
  <c r="G24" i="7"/>
  <c r="G23" i="7"/>
  <c r="G22" i="7"/>
  <c r="G21" i="7"/>
  <c r="G20" i="7"/>
  <c r="G19" i="7"/>
  <c r="F18" i="7"/>
  <c r="E18" i="7"/>
  <c r="G18" i="7" s="1"/>
  <c r="G17" i="7"/>
  <c r="G16" i="7"/>
  <c r="G15" i="7"/>
  <c r="G14" i="7"/>
  <c r="G13" i="7"/>
  <c r="G12" i="7"/>
  <c r="F11" i="7"/>
  <c r="E11" i="7"/>
  <c r="G11" i="7" s="1"/>
  <c r="G10" i="7"/>
  <c r="G9" i="7"/>
  <c r="G8" i="7"/>
  <c r="F7" i="7"/>
  <c r="F6" i="7" s="1"/>
  <c r="F77" i="7" s="1"/>
  <c r="E7" i="7"/>
  <c r="E6" i="7"/>
  <c r="G253" i="6"/>
  <c r="G250" i="6"/>
  <c r="E248" i="6"/>
  <c r="G247" i="6"/>
  <c r="G246" i="6"/>
  <c r="G245" i="6"/>
  <c r="G244" i="6"/>
  <c r="G243" i="6"/>
  <c r="G242" i="6"/>
  <c r="F242" i="6"/>
  <c r="E242" i="6"/>
  <c r="G241" i="6"/>
  <c r="G240" i="6"/>
  <c r="G239" i="6"/>
  <c r="G238" i="6"/>
  <c r="G237" i="6"/>
  <c r="G236" i="6"/>
  <c r="G235" i="6"/>
  <c r="G234" i="6"/>
  <c r="G233" i="6"/>
  <c r="G232" i="6"/>
  <c r="G231" i="6"/>
  <c r="G230" i="6"/>
  <c r="G229" i="6"/>
  <c r="G228" i="6"/>
  <c r="F227" i="6"/>
  <c r="E227" i="6"/>
  <c r="G226" i="6"/>
  <c r="G225" i="6"/>
  <c r="G224" i="6"/>
  <c r="F223" i="6"/>
  <c r="F248" i="6" s="1"/>
  <c r="E223" i="6"/>
  <c r="G222" i="6"/>
  <c r="G221" i="6"/>
  <c r="G220" i="6"/>
  <c r="F219" i="6"/>
  <c r="G218" i="6"/>
  <c r="G217" i="6"/>
  <c r="G216" i="6"/>
  <c r="F215" i="6"/>
  <c r="E215" i="6"/>
  <c r="G215" i="6" s="1"/>
  <c r="G214" i="6"/>
  <c r="G213" i="6"/>
  <c r="G212" i="6"/>
  <c r="G211" i="6"/>
  <c r="G210" i="6"/>
  <c r="G209" i="6"/>
  <c r="G208" i="6"/>
  <c r="G207" i="6"/>
  <c r="G206" i="6"/>
  <c r="G205" i="6"/>
  <c r="G204" i="6"/>
  <c r="G203" i="6"/>
  <c r="G202" i="6"/>
  <c r="G201" i="6"/>
  <c r="F200" i="6"/>
  <c r="E200" i="6"/>
  <c r="G199" i="6"/>
  <c r="G198" i="6"/>
  <c r="G197" i="6"/>
  <c r="G196" i="6"/>
  <c r="G195" i="6"/>
  <c r="G194" i="6"/>
  <c r="G193" i="6"/>
  <c r="F191" i="6"/>
  <c r="G190" i="6"/>
  <c r="G189" i="6"/>
  <c r="F189" i="6"/>
  <c r="E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F176" i="6"/>
  <c r="E176" i="6"/>
  <c r="E191" i="6" s="1"/>
  <c r="G191" i="6" s="1"/>
  <c r="G175" i="6"/>
  <c r="E174" i="6"/>
  <c r="G173" i="6"/>
  <c r="F172" i="6"/>
  <c r="E172" i="6"/>
  <c r="G172" i="6" s="1"/>
  <c r="G171" i="6"/>
  <c r="G170" i="6"/>
  <c r="G169" i="6"/>
  <c r="G168" i="6"/>
  <c r="G167" i="6"/>
  <c r="F167" i="6"/>
  <c r="E167" i="6"/>
  <c r="G166" i="6"/>
  <c r="G165" i="6"/>
  <c r="G164" i="6"/>
  <c r="G163" i="6"/>
  <c r="F162" i="6"/>
  <c r="E162" i="6"/>
  <c r="G162" i="6" s="1"/>
  <c r="G161" i="6"/>
  <c r="G160" i="6"/>
  <c r="G159" i="6"/>
  <c r="F159" i="6"/>
  <c r="F174" i="6" s="1"/>
  <c r="E159" i="6"/>
  <c r="G156" i="6"/>
  <c r="G155" i="6"/>
  <c r="G154" i="6"/>
  <c r="G153" i="6"/>
  <c r="F153" i="6"/>
  <c r="F152" i="6" s="1"/>
  <c r="E153" i="6"/>
  <c r="G152" i="6"/>
  <c r="E152" i="6"/>
  <c r="G151" i="6"/>
  <c r="G150" i="6"/>
  <c r="G149" i="6"/>
  <c r="G148" i="6"/>
  <c r="F148" i="6"/>
  <c r="F146" i="6" s="1"/>
  <c r="E148" i="6"/>
  <c r="G147" i="6"/>
  <c r="E146" i="6"/>
  <c r="G145" i="6"/>
  <c r="G144" i="6"/>
  <c r="G143" i="6"/>
  <c r="F142" i="6"/>
  <c r="E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F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F104" i="6"/>
  <c r="E104" i="6"/>
  <c r="G104" i="6" s="1"/>
  <c r="G103" i="6"/>
  <c r="F102" i="6"/>
  <c r="E102" i="6"/>
  <c r="G102" i="6" s="1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F81" i="6"/>
  <c r="F78" i="6" s="1"/>
  <c r="E81" i="6"/>
  <c r="G81" i="6" s="1"/>
  <c r="G80" i="6"/>
  <c r="G79" i="6"/>
  <c r="G76" i="6"/>
  <c r="G75" i="6"/>
  <c r="G74" i="6"/>
  <c r="G73" i="6"/>
  <c r="F73" i="6"/>
  <c r="E73" i="6"/>
  <c r="G72" i="6"/>
  <c r="G71" i="6"/>
  <c r="F70" i="6"/>
  <c r="E70" i="6"/>
  <c r="G70" i="6" s="1"/>
  <c r="G69" i="6"/>
  <c r="G68" i="6"/>
  <c r="G67" i="6"/>
  <c r="G66" i="6"/>
  <c r="G65" i="6"/>
  <c r="F64" i="6"/>
  <c r="E64" i="6"/>
  <c r="G64" i="6" s="1"/>
  <c r="G63" i="6"/>
  <c r="G62" i="6"/>
  <c r="G61" i="6"/>
  <c r="G60" i="6"/>
  <c r="G59" i="6"/>
  <c r="G58" i="6"/>
  <c r="F57" i="6"/>
  <c r="F56" i="6" s="1"/>
  <c r="E57" i="6"/>
  <c r="G57" i="6" s="1"/>
  <c r="E56" i="6"/>
  <c r="G56" i="6" s="1"/>
  <c r="G55" i="6"/>
  <c r="G54" i="6"/>
  <c r="G53" i="6"/>
  <c r="G52" i="6"/>
  <c r="G51" i="6"/>
  <c r="G50" i="6"/>
  <c r="G49" i="6"/>
  <c r="G48" i="6"/>
  <c r="G47" i="6"/>
  <c r="G46" i="6"/>
  <c r="F45" i="6"/>
  <c r="E45" i="6"/>
  <c r="G45" i="6" s="1"/>
  <c r="G44" i="6"/>
  <c r="G43" i="6"/>
  <c r="G42" i="6"/>
  <c r="G41" i="6"/>
  <c r="G40" i="6"/>
  <c r="G39" i="6"/>
  <c r="G38" i="6"/>
  <c r="G37" i="6"/>
  <c r="G36" i="6"/>
  <c r="G35" i="6"/>
  <c r="G34" i="6"/>
  <c r="G33" i="6"/>
  <c r="F32" i="6"/>
  <c r="E32" i="6"/>
  <c r="G32" i="6" s="1"/>
  <c r="G31" i="6"/>
  <c r="G30" i="6"/>
  <c r="G29" i="6"/>
  <c r="F28" i="6"/>
  <c r="E28" i="6"/>
  <c r="G28" i="6" s="1"/>
  <c r="G27" i="6"/>
  <c r="G26" i="6"/>
  <c r="F25" i="6"/>
  <c r="E25" i="6"/>
  <c r="G25" i="6" s="1"/>
  <c r="G24" i="6"/>
  <c r="G23" i="6"/>
  <c r="G22" i="6"/>
  <c r="G21" i="6"/>
  <c r="G20" i="6"/>
  <c r="G19" i="6"/>
  <c r="F18" i="6"/>
  <c r="E18" i="6"/>
  <c r="G18" i="6" s="1"/>
  <c r="G17" i="6"/>
  <c r="G16" i="6"/>
  <c r="G15" i="6"/>
  <c r="G14" i="6"/>
  <c r="G13" i="6"/>
  <c r="G12" i="6"/>
  <c r="F11" i="6"/>
  <c r="E11" i="6"/>
  <c r="G11" i="6" s="1"/>
  <c r="G10" i="6"/>
  <c r="G9" i="6"/>
  <c r="G8" i="6"/>
  <c r="F7" i="6"/>
  <c r="F6" i="6" s="1"/>
  <c r="F77" i="6" s="1"/>
  <c r="E7" i="6"/>
  <c r="G7" i="6" s="1"/>
  <c r="G253" i="5"/>
  <c r="G250" i="5"/>
  <c r="G247" i="5"/>
  <c r="G246" i="5"/>
  <c r="G245" i="5"/>
  <c r="G244" i="5"/>
  <c r="G243" i="5"/>
  <c r="F242" i="5"/>
  <c r="E242" i="5"/>
  <c r="G242" i="5" s="1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F227" i="5"/>
  <c r="E227" i="5"/>
  <c r="G227" i="5" s="1"/>
  <c r="G226" i="5"/>
  <c r="G225" i="5"/>
  <c r="G224" i="5"/>
  <c r="F223" i="5"/>
  <c r="F248" i="5" s="1"/>
  <c r="E223" i="5"/>
  <c r="G223" i="5" s="1"/>
  <c r="G222" i="5"/>
  <c r="G221" i="5"/>
  <c r="G220" i="5"/>
  <c r="G218" i="5"/>
  <c r="G217" i="5"/>
  <c r="G216" i="5"/>
  <c r="F215" i="5"/>
  <c r="E215" i="5"/>
  <c r="G215" i="5" s="1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F200" i="5"/>
  <c r="F219" i="5" s="1"/>
  <c r="F249" i="5" s="1"/>
  <c r="E200" i="5"/>
  <c r="G199" i="5"/>
  <c r="G198" i="5"/>
  <c r="G197" i="5"/>
  <c r="G196" i="5"/>
  <c r="G195" i="5"/>
  <c r="G194" i="5"/>
  <c r="G193" i="5"/>
  <c r="E191" i="5"/>
  <c r="G190" i="5"/>
  <c r="F189" i="5"/>
  <c r="E189" i="5"/>
  <c r="G189" i="5" s="1"/>
  <c r="G188" i="5"/>
  <c r="G187" i="5"/>
  <c r="G186" i="5"/>
  <c r="G185" i="5"/>
  <c r="G184" i="5"/>
  <c r="G183" i="5"/>
  <c r="G182" i="5"/>
  <c r="G181" i="5"/>
  <c r="G180" i="5"/>
  <c r="G179" i="5"/>
  <c r="G178" i="5"/>
  <c r="G177" i="5"/>
  <c r="F176" i="5"/>
  <c r="F191" i="5" s="1"/>
  <c r="E176" i="5"/>
  <c r="G176" i="5" s="1"/>
  <c r="G175" i="5"/>
  <c r="G173" i="5"/>
  <c r="F172" i="5"/>
  <c r="E172" i="5"/>
  <c r="G172" i="5" s="1"/>
  <c r="G171" i="5"/>
  <c r="G170" i="5"/>
  <c r="G169" i="5"/>
  <c r="G168" i="5"/>
  <c r="F167" i="5"/>
  <c r="E167" i="5"/>
  <c r="G167" i="5" s="1"/>
  <c r="G166" i="5"/>
  <c r="G165" i="5"/>
  <c r="G164" i="5"/>
  <c r="G163" i="5"/>
  <c r="G162" i="5"/>
  <c r="F162" i="5"/>
  <c r="E162" i="5"/>
  <c r="G161" i="5"/>
  <c r="G160" i="5"/>
  <c r="F159" i="5"/>
  <c r="E159" i="5"/>
  <c r="G156" i="5"/>
  <c r="G155" i="5"/>
  <c r="G154" i="5"/>
  <c r="F153" i="5"/>
  <c r="F152" i="5" s="1"/>
  <c r="E153" i="5"/>
  <c r="G153" i="5" s="1"/>
  <c r="E152" i="5"/>
  <c r="G152" i="5" s="1"/>
  <c r="G151" i="5"/>
  <c r="G150" i="5"/>
  <c r="G149" i="5"/>
  <c r="F148" i="5"/>
  <c r="F146" i="5" s="1"/>
  <c r="E148" i="5"/>
  <c r="G148" i="5" s="1"/>
  <c r="G147" i="5"/>
  <c r="G145" i="5"/>
  <c r="G144" i="5"/>
  <c r="G143" i="5"/>
  <c r="G142" i="5"/>
  <c r="F142" i="5"/>
  <c r="F122" i="5" s="1"/>
  <c r="F157" i="5" s="1"/>
  <c r="E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E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F104" i="5"/>
  <c r="E104" i="5"/>
  <c r="G103" i="5"/>
  <c r="F102" i="5"/>
  <c r="E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F81" i="5"/>
  <c r="E81" i="5"/>
  <c r="G80" i="5"/>
  <c r="G79" i="5"/>
  <c r="F78" i="5"/>
  <c r="G76" i="5"/>
  <c r="G75" i="5"/>
  <c r="G74" i="5"/>
  <c r="F73" i="5"/>
  <c r="F70" i="5" s="1"/>
  <c r="E73" i="5"/>
  <c r="G73" i="5" s="1"/>
  <c r="G72" i="5"/>
  <c r="G71" i="5"/>
  <c r="E70" i="5"/>
  <c r="G70" i="5" s="1"/>
  <c r="G69" i="5"/>
  <c r="G68" i="5"/>
  <c r="G67" i="5"/>
  <c r="G66" i="5"/>
  <c r="G65" i="5"/>
  <c r="G64" i="5"/>
  <c r="F64" i="5"/>
  <c r="E64" i="5"/>
  <c r="G63" i="5"/>
  <c r="G62" i="5"/>
  <c r="G61" i="5"/>
  <c r="G60" i="5"/>
  <c r="G59" i="5"/>
  <c r="G58" i="5"/>
  <c r="G57" i="5"/>
  <c r="F57" i="5"/>
  <c r="F56" i="5" s="1"/>
  <c r="G56" i="5" s="1"/>
  <c r="E57" i="5"/>
  <c r="E56" i="5"/>
  <c r="G55" i="5"/>
  <c r="G54" i="5"/>
  <c r="G53" i="5"/>
  <c r="G52" i="5"/>
  <c r="G51" i="5"/>
  <c r="G50" i="5"/>
  <c r="G49" i="5"/>
  <c r="G48" i="5"/>
  <c r="G47" i="5"/>
  <c r="G46" i="5"/>
  <c r="F45" i="5"/>
  <c r="E45" i="5"/>
  <c r="G45" i="5" s="1"/>
  <c r="G44" i="5"/>
  <c r="G43" i="5"/>
  <c r="G42" i="5"/>
  <c r="G41" i="5"/>
  <c r="G40" i="5"/>
  <c r="G39" i="5"/>
  <c r="G38" i="5"/>
  <c r="G37" i="5"/>
  <c r="G36" i="5"/>
  <c r="G35" i="5"/>
  <c r="G34" i="5"/>
  <c r="G33" i="5"/>
  <c r="F32" i="5"/>
  <c r="E32" i="5"/>
  <c r="G32" i="5" s="1"/>
  <c r="G31" i="5"/>
  <c r="G30" i="5"/>
  <c r="G29" i="5"/>
  <c r="F28" i="5"/>
  <c r="E28" i="5"/>
  <c r="G27" i="5"/>
  <c r="G26" i="5"/>
  <c r="G25" i="5"/>
  <c r="F25" i="5"/>
  <c r="E25" i="5"/>
  <c r="G24" i="5"/>
  <c r="G23" i="5"/>
  <c r="G22" i="5"/>
  <c r="G21" i="5"/>
  <c r="G20" i="5"/>
  <c r="G19" i="5"/>
  <c r="G18" i="5"/>
  <c r="F18" i="5"/>
  <c r="E18" i="5"/>
  <c r="G17" i="5"/>
  <c r="G16" i="5"/>
  <c r="G15" i="5"/>
  <c r="G14" i="5"/>
  <c r="G13" i="5"/>
  <c r="G12" i="5"/>
  <c r="G11" i="5"/>
  <c r="F11" i="5"/>
  <c r="E11" i="5"/>
  <c r="G10" i="5"/>
  <c r="G9" i="5"/>
  <c r="G8" i="5"/>
  <c r="G7" i="5"/>
  <c r="F7" i="5"/>
  <c r="F6" i="5" s="1"/>
  <c r="F77" i="5" s="1"/>
  <c r="F158" i="5" s="1"/>
  <c r="E7" i="5"/>
  <c r="G253" i="4"/>
  <c r="G250" i="4"/>
  <c r="G247" i="4"/>
  <c r="G246" i="4"/>
  <c r="G245" i="4"/>
  <c r="G244" i="4"/>
  <c r="G243" i="4"/>
  <c r="F242" i="4"/>
  <c r="E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F227" i="4"/>
  <c r="G227" i="4" s="1"/>
  <c r="E227" i="4"/>
  <c r="G226" i="4"/>
  <c r="G225" i="4"/>
  <c r="G224" i="4"/>
  <c r="F223" i="4"/>
  <c r="F248" i="4" s="1"/>
  <c r="E223" i="4"/>
  <c r="G222" i="4"/>
  <c r="G221" i="4"/>
  <c r="G220" i="4"/>
  <c r="G218" i="4"/>
  <c r="G217" i="4"/>
  <c r="G216" i="4"/>
  <c r="F215" i="4"/>
  <c r="G215" i="4" s="1"/>
  <c r="E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F200" i="4"/>
  <c r="E200" i="4"/>
  <c r="G200" i="4" s="1"/>
  <c r="G199" i="4"/>
  <c r="G198" i="4"/>
  <c r="G197" i="4"/>
  <c r="G196" i="4"/>
  <c r="G195" i="4"/>
  <c r="G194" i="4"/>
  <c r="G193" i="4"/>
  <c r="F191" i="4"/>
  <c r="G190" i="4"/>
  <c r="G189" i="4"/>
  <c r="F189" i="4"/>
  <c r="E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F176" i="4"/>
  <c r="E176" i="4"/>
  <c r="E191" i="4" s="1"/>
  <c r="G191" i="4" s="1"/>
  <c r="G175" i="4"/>
  <c r="E174" i="4"/>
  <c r="G173" i="4"/>
  <c r="G172" i="4"/>
  <c r="F172" i="4"/>
  <c r="E172" i="4"/>
  <c r="G171" i="4"/>
  <c r="G170" i="4"/>
  <c r="G169" i="4"/>
  <c r="G168" i="4"/>
  <c r="G167" i="4"/>
  <c r="F167" i="4"/>
  <c r="E167" i="4"/>
  <c r="G166" i="4"/>
  <c r="G165" i="4"/>
  <c r="G164" i="4"/>
  <c r="G163" i="4"/>
  <c r="F162" i="4"/>
  <c r="E162" i="4"/>
  <c r="G162" i="4" s="1"/>
  <c r="G161" i="4"/>
  <c r="G160" i="4"/>
  <c r="G159" i="4"/>
  <c r="F159" i="4"/>
  <c r="E159" i="4"/>
  <c r="G156" i="4"/>
  <c r="G155" i="4"/>
  <c r="G154" i="4"/>
  <c r="F153" i="4"/>
  <c r="F152" i="4" s="1"/>
  <c r="E153" i="4"/>
  <c r="G153" i="4" s="1"/>
  <c r="G151" i="4"/>
  <c r="G150" i="4"/>
  <c r="G149" i="4"/>
  <c r="G148" i="4"/>
  <c r="F148" i="4"/>
  <c r="E148" i="4"/>
  <c r="G147" i="4"/>
  <c r="F146" i="4"/>
  <c r="E146" i="4"/>
  <c r="G146" i="4" s="1"/>
  <c r="G145" i="4"/>
  <c r="G144" i="4"/>
  <c r="G143" i="4"/>
  <c r="F142" i="4"/>
  <c r="E142" i="4"/>
  <c r="G142" i="4" s="1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F122" i="4"/>
  <c r="E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F104" i="4"/>
  <c r="E104" i="4"/>
  <c r="G103" i="4"/>
  <c r="G102" i="4"/>
  <c r="F102" i="4"/>
  <c r="E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F81" i="4"/>
  <c r="E81" i="4"/>
  <c r="G81" i="4" s="1"/>
  <c r="G80" i="4"/>
  <c r="G79" i="4"/>
  <c r="G76" i="4"/>
  <c r="G75" i="4"/>
  <c r="G74" i="4"/>
  <c r="F73" i="4"/>
  <c r="F70" i="4" s="1"/>
  <c r="E73" i="4"/>
  <c r="G73" i="4" s="1"/>
  <c r="G72" i="4"/>
  <c r="G71" i="4"/>
  <c r="E70" i="4"/>
  <c r="G69" i="4"/>
  <c r="G68" i="4"/>
  <c r="G67" i="4"/>
  <c r="G66" i="4"/>
  <c r="G65" i="4"/>
  <c r="G64" i="4"/>
  <c r="F64" i="4"/>
  <c r="E64" i="4"/>
  <c r="G63" i="4"/>
  <c r="G62" i="4"/>
  <c r="G61" i="4"/>
  <c r="G60" i="4"/>
  <c r="G59" i="4"/>
  <c r="G58" i="4"/>
  <c r="F57" i="4"/>
  <c r="E57" i="4"/>
  <c r="G57" i="4" s="1"/>
  <c r="F56" i="4"/>
  <c r="E56" i="4"/>
  <c r="G56" i="4" s="1"/>
  <c r="G55" i="4"/>
  <c r="G54" i="4"/>
  <c r="G53" i="4"/>
  <c r="G52" i="4"/>
  <c r="G51" i="4"/>
  <c r="G50" i="4"/>
  <c r="G49" i="4"/>
  <c r="G48" i="4"/>
  <c r="G47" i="4"/>
  <c r="G46" i="4"/>
  <c r="G45" i="4"/>
  <c r="F45" i="4"/>
  <c r="E45" i="4"/>
  <c r="G44" i="4"/>
  <c r="G43" i="4"/>
  <c r="G42" i="4"/>
  <c r="G41" i="4"/>
  <c r="G40" i="4"/>
  <c r="G39" i="4"/>
  <c r="G38" i="4"/>
  <c r="G37" i="4"/>
  <c r="G36" i="4"/>
  <c r="G35" i="4"/>
  <c r="G34" i="4"/>
  <c r="G33" i="4"/>
  <c r="F32" i="4"/>
  <c r="E32" i="4"/>
  <c r="G32" i="4" s="1"/>
  <c r="G31" i="4"/>
  <c r="G30" i="4"/>
  <c r="G29" i="4"/>
  <c r="F28" i="4"/>
  <c r="E28" i="4"/>
  <c r="G28" i="4" s="1"/>
  <c r="G27" i="4"/>
  <c r="G26" i="4"/>
  <c r="F25" i="4"/>
  <c r="E25" i="4"/>
  <c r="G24" i="4"/>
  <c r="G23" i="4"/>
  <c r="G22" i="4"/>
  <c r="G21" i="4"/>
  <c r="G20" i="4"/>
  <c r="G19" i="4"/>
  <c r="F18" i="4"/>
  <c r="E18" i="4"/>
  <c r="G18" i="4" s="1"/>
  <c r="G17" i="4"/>
  <c r="G16" i="4"/>
  <c r="G15" i="4"/>
  <c r="G14" i="4"/>
  <c r="G13" i="4"/>
  <c r="G12" i="4"/>
  <c r="F11" i="4"/>
  <c r="E11" i="4"/>
  <c r="G10" i="4"/>
  <c r="G9" i="4"/>
  <c r="G8" i="4"/>
  <c r="F7" i="4"/>
  <c r="F6" i="4" s="1"/>
  <c r="F77" i="4" s="1"/>
  <c r="E7" i="4"/>
  <c r="G253" i="3"/>
  <c r="G250" i="3"/>
  <c r="G247" i="3"/>
  <c r="G246" i="3"/>
  <c r="G245" i="3"/>
  <c r="G244" i="3"/>
  <c r="G243" i="3"/>
  <c r="F242" i="3"/>
  <c r="E242" i="3"/>
  <c r="G242" i="3" s="1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F227" i="3"/>
  <c r="E227" i="3"/>
  <c r="G226" i="3"/>
  <c r="G225" i="3"/>
  <c r="G224" i="3"/>
  <c r="F223" i="3"/>
  <c r="F248" i="3" s="1"/>
  <c r="E223" i="3"/>
  <c r="E248" i="3" s="1"/>
  <c r="G248" i="3" s="1"/>
  <c r="G222" i="3"/>
  <c r="G221" i="3"/>
  <c r="G220" i="3"/>
  <c r="F219" i="3"/>
  <c r="F249" i="3" s="1"/>
  <c r="G218" i="3"/>
  <c r="G217" i="3"/>
  <c r="G216" i="3"/>
  <c r="F215" i="3"/>
  <c r="E215" i="3"/>
  <c r="G215" i="3" s="1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F200" i="3"/>
  <c r="E200" i="3"/>
  <c r="G200" i="3" s="1"/>
  <c r="G199" i="3"/>
  <c r="G198" i="3"/>
  <c r="G197" i="3"/>
  <c r="G196" i="3"/>
  <c r="G195" i="3"/>
  <c r="G194" i="3"/>
  <c r="G193" i="3"/>
  <c r="G190" i="3"/>
  <c r="G189" i="3"/>
  <c r="F189" i="3"/>
  <c r="E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F176" i="3"/>
  <c r="F191" i="3" s="1"/>
  <c r="E176" i="3"/>
  <c r="G176" i="3" s="1"/>
  <c r="G175" i="3"/>
  <c r="G173" i="3"/>
  <c r="F172" i="3"/>
  <c r="E172" i="3"/>
  <c r="G172" i="3" s="1"/>
  <c r="G171" i="3"/>
  <c r="G170" i="3"/>
  <c r="G169" i="3"/>
  <c r="G168" i="3"/>
  <c r="G167" i="3"/>
  <c r="F167" i="3"/>
  <c r="E167" i="3"/>
  <c r="G166" i="3"/>
  <c r="G165" i="3"/>
  <c r="G164" i="3"/>
  <c r="G163" i="3"/>
  <c r="G162" i="3"/>
  <c r="F162" i="3"/>
  <c r="E162" i="3"/>
  <c r="E174" i="3" s="1"/>
  <c r="G161" i="3"/>
  <c r="G160" i="3"/>
  <c r="G159" i="3"/>
  <c r="F159" i="3"/>
  <c r="E159" i="3"/>
  <c r="G156" i="3"/>
  <c r="G155" i="3"/>
  <c r="G154" i="3"/>
  <c r="F153" i="3"/>
  <c r="G153" i="3" s="1"/>
  <c r="E153" i="3"/>
  <c r="E152" i="3"/>
  <c r="G151" i="3"/>
  <c r="G150" i="3"/>
  <c r="G149" i="3"/>
  <c r="G148" i="3"/>
  <c r="F148" i="3"/>
  <c r="F146" i="3" s="1"/>
  <c r="E148" i="3"/>
  <c r="G147" i="3"/>
  <c r="G146" i="3"/>
  <c r="E146" i="3"/>
  <c r="G145" i="3"/>
  <c r="G144" i="3"/>
  <c r="G143" i="3"/>
  <c r="F142" i="3"/>
  <c r="E142" i="3"/>
  <c r="G142" i="3" s="1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F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F104" i="3"/>
  <c r="E104" i="3"/>
  <c r="G104" i="3" s="1"/>
  <c r="G103" i="3"/>
  <c r="F102" i="3"/>
  <c r="E102" i="3"/>
  <c r="G102" i="3" s="1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F81" i="3"/>
  <c r="E81" i="3"/>
  <c r="E78" i="3" s="1"/>
  <c r="G80" i="3"/>
  <c r="G79" i="3"/>
  <c r="F78" i="3"/>
  <c r="G76" i="3"/>
  <c r="G75" i="3"/>
  <c r="G74" i="3"/>
  <c r="F73" i="3"/>
  <c r="G73" i="3" s="1"/>
  <c r="E73" i="3"/>
  <c r="G72" i="3"/>
  <c r="G71" i="3"/>
  <c r="E70" i="3"/>
  <c r="G69" i="3"/>
  <c r="G68" i="3"/>
  <c r="G67" i="3"/>
  <c r="G66" i="3"/>
  <c r="G65" i="3"/>
  <c r="F64" i="3"/>
  <c r="E64" i="3"/>
  <c r="G64" i="3" s="1"/>
  <c r="G63" i="3"/>
  <c r="G62" i="3"/>
  <c r="G61" i="3"/>
  <c r="G60" i="3"/>
  <c r="G59" i="3"/>
  <c r="G58" i="3"/>
  <c r="G57" i="3"/>
  <c r="F57" i="3"/>
  <c r="F56" i="3" s="1"/>
  <c r="E57" i="3"/>
  <c r="E56" i="3"/>
  <c r="G56" i="3" s="1"/>
  <c r="G55" i="3"/>
  <c r="G54" i="3"/>
  <c r="G53" i="3"/>
  <c r="G52" i="3"/>
  <c r="G51" i="3"/>
  <c r="G50" i="3"/>
  <c r="G49" i="3"/>
  <c r="G48" i="3"/>
  <c r="G47" i="3"/>
  <c r="G46" i="3"/>
  <c r="F45" i="3"/>
  <c r="E45" i="3"/>
  <c r="G45" i="3" s="1"/>
  <c r="G44" i="3"/>
  <c r="G43" i="3"/>
  <c r="G42" i="3"/>
  <c r="G41" i="3"/>
  <c r="G40" i="3"/>
  <c r="G39" i="3"/>
  <c r="G38" i="3"/>
  <c r="G37" i="3"/>
  <c r="G36" i="3"/>
  <c r="G35" i="3"/>
  <c r="G34" i="3"/>
  <c r="G33" i="3"/>
  <c r="F32" i="3"/>
  <c r="G32" i="3" s="1"/>
  <c r="E32" i="3"/>
  <c r="G31" i="3"/>
  <c r="G30" i="3"/>
  <c r="G29" i="3"/>
  <c r="F28" i="3"/>
  <c r="G28" i="3" s="1"/>
  <c r="E28" i="3"/>
  <c r="G27" i="3"/>
  <c r="G26" i="3"/>
  <c r="F25" i="3"/>
  <c r="E25" i="3"/>
  <c r="G25" i="3" s="1"/>
  <c r="G24" i="3"/>
  <c r="G23" i="3"/>
  <c r="G22" i="3"/>
  <c r="G21" i="3"/>
  <c r="G20" i="3"/>
  <c r="G19" i="3"/>
  <c r="G18" i="3"/>
  <c r="F18" i="3"/>
  <c r="E18" i="3"/>
  <c r="G17" i="3"/>
  <c r="G16" i="3"/>
  <c r="G15" i="3"/>
  <c r="G14" i="3"/>
  <c r="G13" i="3"/>
  <c r="G12" i="3"/>
  <c r="F11" i="3"/>
  <c r="E11" i="3"/>
  <c r="G11" i="3" s="1"/>
  <c r="G10" i="3"/>
  <c r="G9" i="3"/>
  <c r="G8" i="3"/>
  <c r="F7" i="3"/>
  <c r="F6" i="3" s="1"/>
  <c r="E7" i="3"/>
  <c r="G7" i="3" s="1"/>
  <c r="G253" i="2"/>
  <c r="G250" i="2"/>
  <c r="F248" i="2"/>
  <c r="G247" i="2"/>
  <c r="G246" i="2"/>
  <c r="G245" i="2"/>
  <c r="G244" i="2"/>
  <c r="G243" i="2"/>
  <c r="F242" i="2"/>
  <c r="E242" i="2"/>
  <c r="G242" i="2" s="1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F227" i="2"/>
  <c r="E227" i="2"/>
  <c r="G226" i="2"/>
  <c r="G225" i="2"/>
  <c r="G224" i="2"/>
  <c r="G223" i="2"/>
  <c r="F223" i="2"/>
  <c r="E223" i="2"/>
  <c r="E248" i="2" s="1"/>
  <c r="G248" i="2" s="1"/>
  <c r="G222" i="2"/>
  <c r="G221" i="2"/>
  <c r="G220" i="2"/>
  <c r="G218" i="2"/>
  <c r="G217" i="2"/>
  <c r="G216" i="2"/>
  <c r="G215" i="2"/>
  <c r="F215" i="2"/>
  <c r="E215" i="2"/>
  <c r="E219" i="2" s="1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F200" i="2"/>
  <c r="F219" i="2" s="1"/>
  <c r="F249" i="2" s="1"/>
  <c r="E200" i="2"/>
  <c r="G199" i="2"/>
  <c r="G198" i="2"/>
  <c r="G197" i="2"/>
  <c r="G196" i="2"/>
  <c r="G195" i="2"/>
  <c r="G194" i="2"/>
  <c r="G193" i="2"/>
  <c r="G190" i="2"/>
  <c r="F189" i="2"/>
  <c r="E189" i="2"/>
  <c r="G189" i="2" s="1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F176" i="2"/>
  <c r="F191" i="2" s="1"/>
  <c r="E176" i="2"/>
  <c r="E191" i="2" s="1"/>
  <c r="G191" i="2" s="1"/>
  <c r="G175" i="2"/>
  <c r="F174" i="2"/>
  <c r="G173" i="2"/>
  <c r="F172" i="2"/>
  <c r="E172" i="2"/>
  <c r="G172" i="2" s="1"/>
  <c r="G171" i="2"/>
  <c r="G170" i="2"/>
  <c r="G169" i="2"/>
  <c r="G168" i="2"/>
  <c r="F167" i="2"/>
  <c r="E167" i="2"/>
  <c r="G167" i="2" s="1"/>
  <c r="G166" i="2"/>
  <c r="G165" i="2"/>
  <c r="G164" i="2"/>
  <c r="G163" i="2"/>
  <c r="F162" i="2"/>
  <c r="E162" i="2"/>
  <c r="G162" i="2" s="1"/>
  <c r="G161" i="2"/>
  <c r="G160" i="2"/>
  <c r="F159" i="2"/>
  <c r="E159" i="2"/>
  <c r="G159" i="2" s="1"/>
  <c r="G156" i="2"/>
  <c r="G155" i="2"/>
  <c r="G154" i="2"/>
  <c r="G153" i="2"/>
  <c r="F153" i="2"/>
  <c r="F152" i="2" s="1"/>
  <c r="E153" i="2"/>
  <c r="E152" i="2"/>
  <c r="G152" i="2" s="1"/>
  <c r="G151" i="2"/>
  <c r="G150" i="2"/>
  <c r="G149" i="2"/>
  <c r="F148" i="2"/>
  <c r="F146" i="2" s="1"/>
  <c r="E148" i="2"/>
  <c r="G148" i="2" s="1"/>
  <c r="G147" i="2"/>
  <c r="G145" i="2"/>
  <c r="G144" i="2"/>
  <c r="G143" i="2"/>
  <c r="G142" i="2"/>
  <c r="F142" i="2"/>
  <c r="E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F122" i="2"/>
  <c r="E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F104" i="2"/>
  <c r="E104" i="2"/>
  <c r="G103" i="2"/>
  <c r="G102" i="2"/>
  <c r="F102" i="2"/>
  <c r="E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F81" i="2"/>
  <c r="F78" i="2" s="1"/>
  <c r="E81" i="2"/>
  <c r="G81" i="2" s="1"/>
  <c r="G80" i="2"/>
  <c r="G79" i="2"/>
  <c r="G76" i="2"/>
  <c r="G75" i="2"/>
  <c r="G74" i="2"/>
  <c r="G73" i="2"/>
  <c r="F73" i="2"/>
  <c r="E73" i="2"/>
  <c r="G72" i="2"/>
  <c r="G71" i="2"/>
  <c r="F70" i="2"/>
  <c r="G70" i="2" s="1"/>
  <c r="E70" i="2"/>
  <c r="G69" i="2"/>
  <c r="G68" i="2"/>
  <c r="G67" i="2"/>
  <c r="G66" i="2"/>
  <c r="G65" i="2"/>
  <c r="G64" i="2"/>
  <c r="F64" i="2"/>
  <c r="E64" i="2"/>
  <c r="G63" i="2"/>
  <c r="G62" i="2"/>
  <c r="G61" i="2"/>
  <c r="G60" i="2"/>
  <c r="G59" i="2"/>
  <c r="G58" i="2"/>
  <c r="F57" i="2"/>
  <c r="F56" i="2" s="1"/>
  <c r="E57" i="2"/>
  <c r="E56" i="2" s="1"/>
  <c r="G56" i="2" s="1"/>
  <c r="G55" i="2"/>
  <c r="G54" i="2"/>
  <c r="G53" i="2"/>
  <c r="G52" i="2"/>
  <c r="G51" i="2"/>
  <c r="G50" i="2"/>
  <c r="G49" i="2"/>
  <c r="G48" i="2"/>
  <c r="G47" i="2"/>
  <c r="G46" i="2"/>
  <c r="F45" i="2"/>
  <c r="E45" i="2"/>
  <c r="G45" i="2" s="1"/>
  <c r="G44" i="2"/>
  <c r="G43" i="2"/>
  <c r="G42" i="2"/>
  <c r="G41" i="2"/>
  <c r="G40" i="2"/>
  <c r="G39" i="2"/>
  <c r="G38" i="2"/>
  <c r="G37" i="2"/>
  <c r="G36" i="2"/>
  <c r="G35" i="2"/>
  <c r="G34" i="2"/>
  <c r="G33" i="2"/>
  <c r="F32" i="2"/>
  <c r="G32" i="2" s="1"/>
  <c r="E32" i="2"/>
  <c r="G31" i="2"/>
  <c r="G30" i="2"/>
  <c r="G29" i="2"/>
  <c r="F28" i="2"/>
  <c r="G28" i="2" s="1"/>
  <c r="E28" i="2"/>
  <c r="G27" i="2"/>
  <c r="G26" i="2"/>
  <c r="F25" i="2"/>
  <c r="E25" i="2"/>
  <c r="G25" i="2" s="1"/>
  <c r="G24" i="2"/>
  <c r="G23" i="2"/>
  <c r="G22" i="2"/>
  <c r="G21" i="2"/>
  <c r="G20" i="2"/>
  <c r="G19" i="2"/>
  <c r="G18" i="2"/>
  <c r="F18" i="2"/>
  <c r="E18" i="2"/>
  <c r="G17" i="2"/>
  <c r="G16" i="2"/>
  <c r="G15" i="2"/>
  <c r="G14" i="2"/>
  <c r="G13" i="2"/>
  <c r="G12" i="2"/>
  <c r="F11" i="2"/>
  <c r="E11" i="2"/>
  <c r="G11" i="2" s="1"/>
  <c r="G10" i="2"/>
  <c r="G9" i="2"/>
  <c r="G8" i="2"/>
  <c r="F7" i="2"/>
  <c r="F6" i="2" s="1"/>
  <c r="E7" i="2"/>
  <c r="E6" i="2" s="1"/>
  <c r="G253" i="1"/>
  <c r="G250" i="1"/>
  <c r="G247" i="1"/>
  <c r="G246" i="1"/>
  <c r="G245" i="1"/>
  <c r="G244" i="1"/>
  <c r="G243" i="1"/>
  <c r="F242" i="1"/>
  <c r="G242" i="1" s="1"/>
  <c r="E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F227" i="1"/>
  <c r="E227" i="1"/>
  <c r="G227" i="1" s="1"/>
  <c r="G226" i="1"/>
  <c r="G225" i="1"/>
  <c r="G224" i="1"/>
  <c r="F223" i="1"/>
  <c r="F248" i="1" s="1"/>
  <c r="E223" i="1"/>
  <c r="G223" i="1" s="1"/>
  <c r="G222" i="1"/>
  <c r="G221" i="1"/>
  <c r="G220" i="1"/>
  <c r="G218" i="1"/>
  <c r="G217" i="1"/>
  <c r="G216" i="1"/>
  <c r="F215" i="1"/>
  <c r="F219" i="1" s="1"/>
  <c r="F249" i="1" s="1"/>
  <c r="E215" i="1"/>
  <c r="G215" i="1" s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F200" i="1"/>
  <c r="E200" i="1"/>
  <c r="G200" i="1" s="1"/>
  <c r="G199" i="1"/>
  <c r="G198" i="1"/>
  <c r="G197" i="1"/>
  <c r="G196" i="1"/>
  <c r="G195" i="1"/>
  <c r="G194" i="1"/>
  <c r="G193" i="1"/>
  <c r="E191" i="1"/>
  <c r="G191" i="1" s="1"/>
  <c r="G190" i="1"/>
  <c r="F189" i="1"/>
  <c r="E189" i="1"/>
  <c r="G189" i="1" s="1"/>
  <c r="G188" i="1"/>
  <c r="G187" i="1"/>
  <c r="G186" i="1"/>
  <c r="G185" i="1"/>
  <c r="G184" i="1"/>
  <c r="G183" i="1"/>
  <c r="G182" i="1"/>
  <c r="G181" i="1"/>
  <c r="G180" i="1"/>
  <c r="G179" i="1"/>
  <c r="G178" i="1"/>
  <c r="G177" i="1"/>
  <c r="F176" i="1"/>
  <c r="F191" i="1" s="1"/>
  <c r="E176" i="1"/>
  <c r="G175" i="1"/>
  <c r="G173" i="1"/>
  <c r="G172" i="1"/>
  <c r="F172" i="1"/>
  <c r="E172" i="1"/>
  <c r="G171" i="1"/>
  <c r="G170" i="1"/>
  <c r="G169" i="1"/>
  <c r="G168" i="1"/>
  <c r="F167" i="1"/>
  <c r="E167" i="1"/>
  <c r="G167" i="1" s="1"/>
  <c r="G166" i="1"/>
  <c r="G165" i="1"/>
  <c r="G164" i="1"/>
  <c r="G163" i="1"/>
  <c r="F162" i="1"/>
  <c r="F174" i="1" s="1"/>
  <c r="E162" i="1"/>
  <c r="G162" i="1" s="1"/>
  <c r="G161" i="1"/>
  <c r="G160" i="1"/>
  <c r="F159" i="1"/>
  <c r="E159" i="1"/>
  <c r="G159" i="1" s="1"/>
  <c r="G156" i="1"/>
  <c r="G155" i="1"/>
  <c r="G154" i="1"/>
  <c r="F153" i="1"/>
  <c r="E153" i="1"/>
  <c r="G153" i="1" s="1"/>
  <c r="F152" i="1"/>
  <c r="G152" i="1" s="1"/>
  <c r="E152" i="1"/>
  <c r="G151" i="1"/>
  <c r="G150" i="1"/>
  <c r="G149" i="1"/>
  <c r="F148" i="1"/>
  <c r="G148" i="1" s="1"/>
  <c r="E148" i="1"/>
  <c r="G147" i="1"/>
  <c r="E146" i="1"/>
  <c r="G145" i="1"/>
  <c r="G144" i="1"/>
  <c r="G143" i="1"/>
  <c r="F142" i="1"/>
  <c r="F122" i="1" s="1"/>
  <c r="E142" i="1"/>
  <c r="G142" i="1" s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F104" i="1"/>
  <c r="E104" i="1"/>
  <c r="G104" i="1" s="1"/>
  <c r="G103" i="1"/>
  <c r="G102" i="1"/>
  <c r="F102" i="1"/>
  <c r="E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F81" i="1"/>
  <c r="E81" i="1"/>
  <c r="G80" i="1"/>
  <c r="G79" i="1"/>
  <c r="F78" i="1"/>
  <c r="E78" i="1"/>
  <c r="G78" i="1" s="1"/>
  <c r="G76" i="1"/>
  <c r="G75" i="1"/>
  <c r="G74" i="1"/>
  <c r="F73" i="1"/>
  <c r="F70" i="1" s="1"/>
  <c r="E73" i="1"/>
  <c r="G73" i="1" s="1"/>
  <c r="G72" i="1"/>
  <c r="G71" i="1"/>
  <c r="G69" i="1"/>
  <c r="G68" i="1"/>
  <c r="G67" i="1"/>
  <c r="G66" i="1"/>
  <c r="G65" i="1"/>
  <c r="F64" i="1"/>
  <c r="E64" i="1"/>
  <c r="G64" i="1" s="1"/>
  <c r="G63" i="1"/>
  <c r="G62" i="1"/>
  <c r="G61" i="1"/>
  <c r="G60" i="1"/>
  <c r="G59" i="1"/>
  <c r="G58" i="1"/>
  <c r="G57" i="1"/>
  <c r="F57" i="1"/>
  <c r="F56" i="1" s="1"/>
  <c r="E57" i="1"/>
  <c r="E56" i="1"/>
  <c r="G56" i="1" s="1"/>
  <c r="G55" i="1"/>
  <c r="G54" i="1"/>
  <c r="G53" i="1"/>
  <c r="G52" i="1"/>
  <c r="G51" i="1"/>
  <c r="G50" i="1"/>
  <c r="G49" i="1"/>
  <c r="G48" i="1"/>
  <c r="G47" i="1"/>
  <c r="G46" i="1"/>
  <c r="F45" i="1"/>
  <c r="E45" i="1"/>
  <c r="G45" i="1" s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F32" i="1"/>
  <c r="E32" i="1"/>
  <c r="G31" i="1"/>
  <c r="G30" i="1"/>
  <c r="G29" i="1"/>
  <c r="G28" i="1"/>
  <c r="F28" i="1"/>
  <c r="E28" i="1"/>
  <c r="G27" i="1"/>
  <c r="G26" i="1"/>
  <c r="G25" i="1"/>
  <c r="F25" i="1"/>
  <c r="E25" i="1"/>
  <c r="G24" i="1"/>
  <c r="G23" i="1"/>
  <c r="G22" i="1"/>
  <c r="G21" i="1"/>
  <c r="G20" i="1"/>
  <c r="G19" i="1"/>
  <c r="F18" i="1"/>
  <c r="E18" i="1"/>
  <c r="G18" i="1" s="1"/>
  <c r="G17" i="1"/>
  <c r="G16" i="1"/>
  <c r="G15" i="1"/>
  <c r="G14" i="1"/>
  <c r="G13" i="1"/>
  <c r="G12" i="1"/>
  <c r="G11" i="1"/>
  <c r="F11" i="1"/>
  <c r="E11" i="1"/>
  <c r="G10" i="1"/>
  <c r="G9" i="1"/>
  <c r="G8" i="1"/>
  <c r="G7" i="1"/>
  <c r="F7" i="1"/>
  <c r="F6" i="1" s="1"/>
  <c r="F77" i="1" s="1"/>
  <c r="E7" i="1"/>
  <c r="G6" i="2" l="1"/>
  <c r="E77" i="2"/>
  <c r="F192" i="1"/>
  <c r="F77" i="2"/>
  <c r="F158" i="2" s="1"/>
  <c r="F252" i="2" s="1"/>
  <c r="F254" i="2" s="1"/>
  <c r="E249" i="2"/>
  <c r="G249" i="2" s="1"/>
  <c r="G219" i="2"/>
  <c r="G70" i="4"/>
  <c r="F157" i="2"/>
  <c r="F77" i="3"/>
  <c r="G78" i="3"/>
  <c r="G174" i="3"/>
  <c r="E192" i="3"/>
  <c r="G192" i="3" s="1"/>
  <c r="F158" i="4"/>
  <c r="G146" i="1"/>
  <c r="F252" i="5"/>
  <c r="F254" i="5" s="1"/>
  <c r="E248" i="1"/>
  <c r="G248" i="1" s="1"/>
  <c r="F146" i="1"/>
  <c r="F157" i="1" s="1"/>
  <c r="F158" i="1" s="1"/>
  <c r="F252" i="1" s="1"/>
  <c r="F254" i="1" s="1"/>
  <c r="E157" i="1"/>
  <c r="G7" i="2"/>
  <c r="E70" i="1"/>
  <c r="G70" i="1" s="1"/>
  <c r="E122" i="1"/>
  <c r="G122" i="1" s="1"/>
  <c r="E6" i="3"/>
  <c r="F70" i="3"/>
  <c r="G70" i="3" s="1"/>
  <c r="F152" i="3"/>
  <c r="G227" i="3"/>
  <c r="G25" i="4"/>
  <c r="E6" i="5"/>
  <c r="G28" i="5"/>
  <c r="G122" i="5"/>
  <c r="G146" i="6"/>
  <c r="F192" i="6"/>
  <c r="G7" i="7"/>
  <c r="G57" i="7"/>
  <c r="G176" i="7"/>
  <c r="E191" i="7"/>
  <c r="G191" i="7" s="1"/>
  <c r="G122" i="8"/>
  <c r="G223" i="3"/>
  <c r="G11" i="4"/>
  <c r="E152" i="4"/>
  <c r="G152" i="4" s="1"/>
  <c r="F174" i="4"/>
  <c r="F192" i="4" s="1"/>
  <c r="G102" i="5"/>
  <c r="E78" i="5"/>
  <c r="G191" i="5"/>
  <c r="E6" i="6"/>
  <c r="G142" i="6"/>
  <c r="E122" i="6"/>
  <c r="G122" i="6" s="1"/>
  <c r="E219" i="6"/>
  <c r="G200" i="6"/>
  <c r="G227" i="6"/>
  <c r="G248" i="6"/>
  <c r="F158" i="7"/>
  <c r="F252" i="7" s="1"/>
  <c r="F254" i="7" s="1"/>
  <c r="G102" i="8"/>
  <c r="E78" i="8"/>
  <c r="E219" i="1"/>
  <c r="E174" i="2"/>
  <c r="F174" i="3"/>
  <c r="F192" i="3" s="1"/>
  <c r="E219" i="3"/>
  <c r="G7" i="4"/>
  <c r="E248" i="4"/>
  <c r="G248" i="4" s="1"/>
  <c r="G242" i="4"/>
  <c r="E192" i="6"/>
  <c r="G192" i="6" s="1"/>
  <c r="G174" i="6"/>
  <c r="G223" i="6"/>
  <c r="G81" i="7"/>
  <c r="E248" i="7"/>
  <c r="G248" i="7" s="1"/>
  <c r="G242" i="7"/>
  <c r="E174" i="8"/>
  <c r="E6" i="1"/>
  <c r="E78" i="2"/>
  <c r="F192" i="2"/>
  <c r="G148" i="7"/>
  <c r="E146" i="7"/>
  <c r="G146" i="7" s="1"/>
  <c r="E6" i="8"/>
  <c r="G28" i="8"/>
  <c r="G219" i="8"/>
  <c r="G57" i="2"/>
  <c r="E122" i="3"/>
  <c r="G122" i="3" s="1"/>
  <c r="E191" i="3"/>
  <c r="G191" i="3" s="1"/>
  <c r="F78" i="4"/>
  <c r="F157" i="4" s="1"/>
  <c r="E174" i="5"/>
  <c r="F157" i="6"/>
  <c r="F158" i="6" s="1"/>
  <c r="F252" i="6" s="1"/>
  <c r="F254" i="6" s="1"/>
  <c r="F249" i="6"/>
  <c r="E174" i="1"/>
  <c r="G176" i="1"/>
  <c r="E146" i="2"/>
  <c r="G146" i="2" s="1"/>
  <c r="E6" i="4"/>
  <c r="E78" i="4"/>
  <c r="E192" i="4"/>
  <c r="G192" i="4" s="1"/>
  <c r="G174" i="4"/>
  <c r="F174" i="5"/>
  <c r="F192" i="5" s="1"/>
  <c r="G6" i="7"/>
  <c r="G56" i="7"/>
  <c r="G78" i="7"/>
  <c r="F174" i="8"/>
  <c r="F192" i="8" s="1"/>
  <c r="E219" i="4"/>
  <c r="G159" i="5"/>
  <c r="E219" i="7"/>
  <c r="F219" i="4"/>
  <c r="F249" i="4" s="1"/>
  <c r="E174" i="7"/>
  <c r="G223" i="4"/>
  <c r="E219" i="5"/>
  <c r="G7" i="8"/>
  <c r="G57" i="8"/>
  <c r="F78" i="8"/>
  <c r="F157" i="8" s="1"/>
  <c r="F158" i="8" s="1"/>
  <c r="F252" i="8" s="1"/>
  <c r="F254" i="8" s="1"/>
  <c r="E191" i="8"/>
  <c r="G191" i="8" s="1"/>
  <c r="E146" i="5"/>
  <c r="G146" i="5" s="1"/>
  <c r="E248" i="5"/>
  <c r="G248" i="5" s="1"/>
  <c r="E78" i="6"/>
  <c r="E70" i="7"/>
  <c r="G70" i="7" s="1"/>
  <c r="E146" i="8"/>
  <c r="G146" i="8" s="1"/>
  <c r="E248" i="8"/>
  <c r="G248" i="8" s="1"/>
  <c r="G174" i="2" l="1"/>
  <c r="E192" i="2"/>
  <c r="G192" i="2" s="1"/>
  <c r="E157" i="3"/>
  <c r="G157" i="3" s="1"/>
  <c r="E157" i="5"/>
  <c r="G157" i="5" s="1"/>
  <c r="G78" i="5"/>
  <c r="E157" i="4"/>
  <c r="G157" i="4" s="1"/>
  <c r="G78" i="4"/>
  <c r="G77" i="2"/>
  <c r="E249" i="7"/>
  <c r="G249" i="7" s="1"/>
  <c r="G219" i="7"/>
  <c r="E77" i="4"/>
  <c r="G6" i="4"/>
  <c r="E77" i="3"/>
  <c r="G6" i="3"/>
  <c r="G78" i="2"/>
  <c r="E157" i="2"/>
  <c r="G157" i="2" s="1"/>
  <c r="G219" i="3"/>
  <c r="E249" i="3"/>
  <c r="G249" i="3" s="1"/>
  <c r="E77" i="5"/>
  <c r="G6" i="5"/>
  <c r="G219" i="5"/>
  <c r="E249" i="5"/>
  <c r="G249" i="5" s="1"/>
  <c r="E249" i="4"/>
  <c r="G249" i="4" s="1"/>
  <c r="G219" i="4"/>
  <c r="E77" i="8"/>
  <c r="G6" i="8"/>
  <c r="E77" i="1"/>
  <c r="G6" i="1"/>
  <c r="G6" i="6"/>
  <c r="E77" i="6"/>
  <c r="G174" i="1"/>
  <c r="E192" i="1"/>
  <c r="G192" i="1" s="1"/>
  <c r="E192" i="8"/>
  <c r="G192" i="8" s="1"/>
  <c r="G174" i="8"/>
  <c r="F157" i="3"/>
  <c r="F158" i="3" s="1"/>
  <c r="F252" i="3" s="1"/>
  <c r="F254" i="3" s="1"/>
  <c r="G152" i="3"/>
  <c r="E249" i="8"/>
  <c r="G249" i="8" s="1"/>
  <c r="E157" i="8"/>
  <c r="G157" i="8" s="1"/>
  <c r="G78" i="8"/>
  <c r="F252" i="4"/>
  <c r="F254" i="4" s="1"/>
  <c r="E157" i="6"/>
  <c r="G157" i="6" s="1"/>
  <c r="G78" i="6"/>
  <c r="E192" i="7"/>
  <c r="G192" i="7" s="1"/>
  <c r="G174" i="7"/>
  <c r="E249" i="1"/>
  <c r="G249" i="1" s="1"/>
  <c r="G219" i="1"/>
  <c r="G157" i="1"/>
  <c r="E157" i="7"/>
  <c r="G157" i="7" s="1"/>
  <c r="E249" i="6"/>
  <c r="G249" i="6" s="1"/>
  <c r="G219" i="6"/>
  <c r="E192" i="5"/>
  <c r="G192" i="5" s="1"/>
  <c r="G174" i="5"/>
  <c r="E77" i="7"/>
  <c r="E158" i="4" l="1"/>
  <c r="G77" i="4"/>
  <c r="E158" i="1"/>
  <c r="G77" i="1"/>
  <c r="E158" i="8"/>
  <c r="G77" i="8"/>
  <c r="E158" i="5"/>
  <c r="G77" i="5"/>
  <c r="G77" i="3"/>
  <c r="E158" i="3"/>
  <c r="E158" i="2"/>
  <c r="G77" i="7"/>
  <c r="E158" i="7"/>
  <c r="E158" i="6"/>
  <c r="G77" i="6"/>
  <c r="E252" i="2" l="1"/>
  <c r="G158" i="2"/>
  <c r="E252" i="8"/>
  <c r="G158" i="8"/>
  <c r="E252" i="3"/>
  <c r="G158" i="3"/>
  <c r="G158" i="1"/>
  <c r="E252" i="1"/>
  <c r="E252" i="6"/>
  <c r="G158" i="6"/>
  <c r="E252" i="7"/>
  <c r="G158" i="7"/>
  <c r="E252" i="5"/>
  <c r="G158" i="5"/>
  <c r="E252" i="4"/>
  <c r="G158" i="4"/>
  <c r="E254" i="3" l="1"/>
  <c r="G254" i="3" s="1"/>
  <c r="G252" i="3"/>
  <c r="G252" i="4"/>
  <c r="E254" i="4"/>
  <c r="G254" i="4" s="1"/>
  <c r="E254" i="6"/>
  <c r="G254" i="6" s="1"/>
  <c r="G252" i="6"/>
  <c r="E254" i="1"/>
  <c r="G254" i="1" s="1"/>
  <c r="G252" i="1"/>
  <c r="G252" i="7"/>
  <c r="E254" i="7"/>
  <c r="G254" i="7" s="1"/>
  <c r="E254" i="8"/>
  <c r="G254" i="8" s="1"/>
  <c r="G252" i="8"/>
  <c r="E254" i="5"/>
  <c r="G254" i="5" s="1"/>
  <c r="G252" i="5"/>
  <c r="G252" i="2"/>
  <c r="E254" i="2"/>
  <c r="G254" i="2" s="1"/>
</calcChain>
</file>

<file path=xl/sharedStrings.xml><?xml version="1.0" encoding="utf-8"?>
<sst xmlns="http://schemas.openxmlformats.org/spreadsheetml/2006/main" count="2128" uniqueCount="247">
  <si>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</si>
  <si>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高齢者総合ケアセンター　蓬莱拠点区分  資金収支計算書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</si>
  <si>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</si>
  <si>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</si>
  <si>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</si>
  <si>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</si>
  <si>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</si>
  <si>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</si>
  <si>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</si>
  <si>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</si>
  <si>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</si>
  <si>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</si>
  <si>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</si>
  <si>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</si>
  <si>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</si>
  <si>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</si>
  <si>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</si>
  <si>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</si>
  <si>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</si>
  <si>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</si>
  <si>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</si>
  <si>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</si>
  <si>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</si>
  <si>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</si>
  <si>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</si>
  <si>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</si>
  <si>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</si>
  <si>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</si>
  <si>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</si>
  <si>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</si>
  <si>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</si>
  <si>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</si>
  <si>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</si>
  <si>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</si>
  <si>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</si>
  <si>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</si>
  <si>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</si>
  <si>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</si>
  <si>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</si>
  <si>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</si>
  <si>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介護予防日常生活支援総合事業利用料収入</t>
  </si>
  <si>
    <t>　　介護予防・日常生活支援総合事業利用料収入</t>
  </si>
  <si>
    <t>　　その他の利用料収入</t>
  </si>
  <si>
    <t>　その他の事業収入</t>
  </si>
  <si>
    <t>　　補助金事業収入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</si>
  <si>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</si>
  <si>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</si>
  <si>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</si>
  <si>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</si>
  <si>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</t>
  </si>
  <si>
    <t>　　受託事業収入（公費）</t>
  </si>
  <si>
    <t>　　受託事業収入（一般）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</si>
  <si>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</si>
  <si>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</si>
  <si>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</si>
  <si>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</si>
  <si>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</si>
  <si>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指定管理者事業収入</t>
  </si>
  <si>
    <t>　指定管理料収入</t>
  </si>
  <si>
    <t>　利用者負担金収入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</si>
  <si>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</si>
  <si>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</si>
  <si>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</si>
  <si>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</si>
  <si>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</si>
  <si>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</si>
  <si>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</si>
  <si>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　　雑収入</t>
  </si>
  <si>
    <t>　その他の収入</t>
  </si>
  <si>
    <t>流動資産評価益等による資金増加額</t>
  </si>
  <si>
    <t>事業活動収入計（１）</t>
  </si>
  <si>
    <t>支出</t>
  </si>
  <si>
    <t>人件費支出</t>
  </si>
  <si>
    <t>　役員報酬支出</t>
  </si>
  <si>
    <t>　役員退職慰労金支出</t>
  </si>
  <si>
    <t>　職員給料支出</t>
  </si>
  <si>
    <t>　　基本給支出</t>
  </si>
  <si>
    <t>　　役職手当支出</t>
  </si>
  <si>
    <t>　　職種手当支出</t>
  </si>
  <si>
    <t>　　資格手当支出</t>
  </si>
  <si>
    <t>　　住居手当支出</t>
  </si>
  <si>
    <t>　　扶養手当支出</t>
  </si>
  <si>
    <t>　　宿直手当支出</t>
  </si>
  <si>
    <t>　　夜勤手当支出</t>
  </si>
  <si>
    <t>　　通勤手当支出</t>
  </si>
  <si>
    <t>　　待機手当支出</t>
  </si>
  <si>
    <t>　　調理早朝勤務手当支出</t>
  </si>
  <si>
    <t>　　地域加算支出</t>
  </si>
  <si>
    <t>　　調整手当支出</t>
  </si>
  <si>
    <t>　　年末年始手当支出</t>
  </si>
  <si>
    <t>　　時間外勤務手当支出</t>
  </si>
  <si>
    <t>　　ベースアップ等支援加算手当支出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</si>
  <si>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</si>
  <si>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</si>
  <si>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</si>
  <si>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</si>
  <si>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</si>
  <si>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　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</si>
  <si>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</si>
  <si>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</si>
  <si>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</si>
  <si>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</si>
  <si>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</si>
  <si>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</si>
  <si>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</si>
  <si>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</si>
  <si>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</si>
  <si>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保育材料費支出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</si>
  <si>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</si>
  <si>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</si>
  <si>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</si>
  <si>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</si>
  <si>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</si>
  <si>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車輌費支出</t>
  </si>
  <si>
    <t>　管理費返還支出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</si>
  <si>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</si>
  <si>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</si>
  <si>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</si>
  <si>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</si>
  <si>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</si>
  <si>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</si>
  <si>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</si>
  <si>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</si>
  <si>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</si>
  <si>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</si>
  <si>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</si>
  <si>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</si>
  <si>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</si>
  <si>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</si>
  <si>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</si>
  <si>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</si>
  <si>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</si>
  <si>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</si>
  <si>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</si>
  <si>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　　雑支出</t>
  </si>
  <si>
    <t>利用者負担軽減額</t>
  </si>
  <si>
    <t>支払利息支出</t>
  </si>
  <si>
    <t>その他の支出</t>
  </si>
  <si>
    <t>　利用者等外給食費支出</t>
  </si>
  <si>
    <t>　その他の費用支出</t>
  </si>
  <si>
    <t>　その他の支出</t>
  </si>
  <si>
    <t>流動資産評価損等による資金減少額</t>
  </si>
  <si>
    <t>　資産評価損</t>
  </si>
  <si>
    <t>　　資産評価損</t>
  </si>
  <si>
    <t>　貸倒損失額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</si>
  <si>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</si>
  <si>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</si>
  <si>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</si>
  <si>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</si>
  <si>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</si>
  <si>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</si>
  <si>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</si>
  <si>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</si>
  <si>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</si>
  <si>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</si>
  <si>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</si>
  <si>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社会福祉連携推進業務設備資金借入金収入</t>
  </si>
  <si>
    <t>固定資産売却収入</t>
  </si>
  <si>
    <t>　車輌運搬具売却収入</t>
  </si>
  <si>
    <t>　器具及び備品売却収入</t>
  </si>
  <si>
    <t>　構築物売却収入</t>
  </si>
  <si>
    <t>　機械及び装置売却収入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</si>
  <si>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</si>
  <si>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</si>
  <si>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</si>
  <si>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</si>
  <si>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</si>
  <si>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建物取得支出（基本財産）</t>
  </si>
  <si>
    <t>　建物取得支出</t>
  </si>
  <si>
    <t>　建物附属設備取得支出</t>
  </si>
  <si>
    <t>　車輌運搬具取得支出</t>
  </si>
  <si>
    <t>　器具及び備品取得支出</t>
  </si>
  <si>
    <t>　構築物取得支出</t>
  </si>
  <si>
    <t>　機械及び装置取得支出</t>
  </si>
  <si>
    <t>　建設仮勘定取得支出</t>
  </si>
  <si>
    <t>　ソフトウェア取得支出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</si>
  <si>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</si>
  <si>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</si>
  <si>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</si>
  <si>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</si>
  <si>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</si>
  <si>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</si>
  <si>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</si>
  <si>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</si>
  <si>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</si>
  <si>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</si>
  <si>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</si>
  <si>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</si>
  <si>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</si>
  <si>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</si>
  <si>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　退職給付引当資産取崩収入</t>
  </si>
  <si>
    <t>　役員退職慰労金引当資産取崩収入</t>
  </si>
  <si>
    <t>　奨学金制度積立資産取崩収入</t>
  </si>
  <si>
    <t>　長期預り金積立資産取崩収入</t>
  </si>
  <si>
    <t>　その他の積立資産取崩収入</t>
  </si>
  <si>
    <t>　修繕積立資産取崩収入</t>
  </si>
  <si>
    <t>事業区分間長期借入金収入</t>
  </si>
  <si>
    <t>拠点区分間長期借入金収入</t>
  </si>
  <si>
    <t>サービス区分間長期借入金収入</t>
  </si>
  <si>
    <t>事業区分間長期貸付金回収収入</t>
  </si>
  <si>
    <t>拠点区分間長期貸付金回収収入</t>
  </si>
  <si>
    <t>サービス区分間長期貸付金回収収入</t>
  </si>
  <si>
    <t>事業区分間繰入金収入</t>
  </si>
  <si>
    <t>拠点区分間繰入金収入</t>
  </si>
  <si>
    <t>その他の活動による収入</t>
  </si>
  <si>
    <t>　退職共済預け金返還金収入</t>
  </si>
  <si>
    <t>　会計基準移行に伴う過年度修正額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</si>
  <si>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</si>
  <si>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</si>
  <si>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</si>
  <si>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</si>
  <si>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</si>
  <si>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　奨学金貸付金支出</t>
  </si>
  <si>
    <t>社会福祉連携推進業務長期貸付金支出</t>
  </si>
  <si>
    <t>投資有価証券取得支出</t>
  </si>
  <si>
    <t>積立資産支出</t>
  </si>
  <si>
    <t>　退職給付引当資産支出</t>
  </si>
  <si>
    <t>　長期預り金積立資産支出</t>
  </si>
  <si>
    <t>　施設建設資金積立資産支出</t>
  </si>
  <si>
    <t>　奨学金制度積立資産支出</t>
  </si>
  <si>
    <t>　修繕積立資産支出</t>
  </si>
  <si>
    <t>　役員退職慰労引当資産支出</t>
  </si>
  <si>
    <t>事業区分間長期貸付金支出</t>
  </si>
  <si>
    <t>拠点区分間長期貸付金支出</t>
  </si>
  <si>
    <t>サービス区分間長期貸付金支出</t>
  </si>
  <si>
    <t>事業区分間長期借入金返済支出</t>
  </si>
  <si>
    <t>拠点区分間長期借入金返済支出</t>
  </si>
  <si>
    <t>サービス区分間長期借入金返済支出</t>
  </si>
  <si>
    <t>事業区分間繰入金支出</t>
  </si>
  <si>
    <t>拠点区分間繰入金支出</t>
  </si>
  <si>
    <t>その他の活動による支出</t>
  </si>
  <si>
    <t>　退職共済預け金支出</t>
  </si>
  <si>
    <t>　差入保証金支出</t>
  </si>
  <si>
    <t>　長期前払費用支出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</si>
  <si>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</si>
  <si>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</si>
  <si>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</si>
  <si>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</si>
  <si>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</si>
  <si>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</si>
  <si>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高齢者総合ケアセンター　ケアプラザ美馬拠点区分  資金収支計算書</t>
    <phoneticPr fontId="4"/>
  </si>
  <si>
    <t>ケアハウス　シャングリラ蓬寿拠点区分  資金収支計算書</t>
    <phoneticPr fontId="4"/>
  </si>
  <si>
    <t>高齢者ケアセンター　ケアプラザ相模原拠点区分  資金収支計算書</t>
    <phoneticPr fontId="4"/>
  </si>
  <si>
    <t>ケアプラザたま拠点区分  資金収支計算書</t>
    <phoneticPr fontId="4"/>
  </si>
  <si>
    <t>ケアプラザたま　アネックス拠点区分  資金収支計算書</t>
    <phoneticPr fontId="4"/>
  </si>
  <si>
    <t>ケアハウス　シャングリラとも拠点区分  資金収支計算書</t>
    <phoneticPr fontId="4"/>
  </si>
  <si>
    <t>市場高齢者協同生活施設拠点区分  資金収支計算書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</si>
</sst>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CDDF8AD9-9CD6-45DB-ADAC-35A368423557}"/>
    <cellStyle name="標準 3" xfId="1" xr:uid="{09937628-3336-4CE5-94F0-B2943F3868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4C01B-BCB7-4DF6-AD2B-1944984ABCF4}">
  <sheetPr>
    <pageSetUpPr fitToPage="1"/>
  </sheetPr>
  <dimension ref="B1:H264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+E7+E11+E18+E25+E28+E32+E45+E55</f>
        <v>405875000</v>
      </c>
      <c r="F6" s="11">
        <f>+F7+F11+F18+F25+F28+F32+F45+F55</f>
        <v>363443980</v>
      </c>
      <c r="G6" s="11">
        <f>E6-F6</f>
        <v>42431020</v>
      </c>
      <c r="H6" s="11"/>
    </row>
    <row r="7" spans="2:8" x14ac:dyDescent="0.4">
      <c r="B7" s="12"/>
      <c r="C7" s="12"/>
      <c r="D7" s="13" t="s">
        <v>12</v>
      </c>
      <c r="E7" s="14">
        <f>+E8+E9+E10</f>
        <v>251541000</v>
      </c>
      <c r="F7" s="14">
        <f>+F8+F9+F10</f>
        <v>227752125</v>
      </c>
      <c r="G7" s="14">
        <f t="shared" ref="G7:G70" si="0">E7-F7</f>
        <v>23788875</v>
      </c>
      <c r="H7" s="14"/>
    </row>
    <row r="8" spans="2:8" x14ac:dyDescent="0.4">
      <c r="B8" s="12"/>
      <c r="C8" s="12"/>
      <c r="D8" s="13" t="s">
        <v>13</v>
      </c>
      <c r="E8" s="14">
        <v>228080000</v>
      </c>
      <c r="F8" s="14">
        <v>204436018</v>
      </c>
      <c r="G8" s="14">
        <f t="shared" si="0"/>
        <v>23643982</v>
      </c>
      <c r="H8" s="14"/>
    </row>
    <row r="9" spans="2:8" x14ac:dyDescent="0.4">
      <c r="B9" s="12"/>
      <c r="C9" s="12"/>
      <c r="D9" s="13" t="s">
        <v>14</v>
      </c>
      <c r="E9" s="14">
        <v>1117000</v>
      </c>
      <c r="F9" s="14">
        <v>744287</v>
      </c>
      <c r="G9" s="14">
        <f t="shared" si="0"/>
        <v>372713</v>
      </c>
      <c r="H9" s="14"/>
    </row>
    <row r="10" spans="2:8" x14ac:dyDescent="0.4">
      <c r="B10" s="12"/>
      <c r="C10" s="12"/>
      <c r="D10" s="13" t="s">
        <v>15</v>
      </c>
      <c r="E10" s="14">
        <v>22344000</v>
      </c>
      <c r="F10" s="14">
        <v>22571820</v>
      </c>
      <c r="G10" s="14">
        <f t="shared" si="0"/>
        <v>-227820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58035000</v>
      </c>
      <c r="F11" s="14">
        <f>+F12+F13+F14+F15+F16+F17</f>
        <v>50648609</v>
      </c>
      <c r="G11" s="14">
        <f t="shared" si="0"/>
        <v>7386391</v>
      </c>
      <c r="H11" s="14"/>
    </row>
    <row r="12" spans="2:8" x14ac:dyDescent="0.4">
      <c r="B12" s="12"/>
      <c r="C12" s="12"/>
      <c r="D12" s="13" t="s">
        <v>13</v>
      </c>
      <c r="E12" s="14">
        <v>52058000</v>
      </c>
      <c r="F12" s="14">
        <v>45333523</v>
      </c>
      <c r="G12" s="14">
        <f t="shared" si="0"/>
        <v>6724477</v>
      </c>
      <c r="H12" s="14"/>
    </row>
    <row r="13" spans="2:8" x14ac:dyDescent="0.4">
      <c r="B13" s="12"/>
      <c r="C13" s="12"/>
      <c r="D13" s="13" t="s">
        <v>17</v>
      </c>
      <c r="E13" s="14">
        <v>600000</v>
      </c>
      <c r="F13" s="14">
        <v>202284</v>
      </c>
      <c r="G13" s="14">
        <f t="shared" si="0"/>
        <v>397716</v>
      </c>
      <c r="H13" s="14"/>
    </row>
    <row r="14" spans="2:8" x14ac:dyDescent="0.4">
      <c r="B14" s="12"/>
      <c r="C14" s="12"/>
      <c r="D14" s="13" t="s">
        <v>18</v>
      </c>
      <c r="E14" s="14">
        <v>21000</v>
      </c>
      <c r="F14" s="14"/>
      <c r="G14" s="14">
        <f t="shared" si="0"/>
        <v>21000</v>
      </c>
      <c r="H14" s="14"/>
    </row>
    <row r="15" spans="2:8" x14ac:dyDescent="0.4">
      <c r="B15" s="12"/>
      <c r="C15" s="12"/>
      <c r="D15" s="13" t="s">
        <v>19</v>
      </c>
      <c r="E15" s="14">
        <v>5266000</v>
      </c>
      <c r="F15" s="14">
        <v>5090326</v>
      </c>
      <c r="G15" s="14">
        <f t="shared" si="0"/>
        <v>175674</v>
      </c>
      <c r="H15" s="14"/>
    </row>
    <row r="16" spans="2:8" x14ac:dyDescent="0.4">
      <c r="B16" s="12"/>
      <c r="C16" s="12"/>
      <c r="D16" s="13" t="s">
        <v>20</v>
      </c>
      <c r="E16" s="14"/>
      <c r="F16" s="14">
        <v>2197</v>
      </c>
      <c r="G16" s="14">
        <f t="shared" si="0"/>
        <v>-2197</v>
      </c>
      <c r="H16" s="14"/>
    </row>
    <row r="17" spans="2:8" x14ac:dyDescent="0.4">
      <c r="B17" s="12"/>
      <c r="C17" s="12"/>
      <c r="D17" s="13" t="s">
        <v>21</v>
      </c>
      <c r="E17" s="14">
        <v>90000</v>
      </c>
      <c r="F17" s="14">
        <v>20279</v>
      </c>
      <c r="G17" s="14">
        <f t="shared" si="0"/>
        <v>69721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14821000</v>
      </c>
      <c r="F25" s="14">
        <f>+F26+F27</f>
        <v>11623720</v>
      </c>
      <c r="G25" s="14">
        <f t="shared" si="0"/>
        <v>3197280</v>
      </c>
      <c r="H25" s="14"/>
    </row>
    <row r="26" spans="2:8" x14ac:dyDescent="0.4">
      <c r="B26" s="12"/>
      <c r="C26" s="12"/>
      <c r="D26" s="13" t="s">
        <v>24</v>
      </c>
      <c r="E26" s="14">
        <v>14368000</v>
      </c>
      <c r="F26" s="14">
        <v>11398320</v>
      </c>
      <c r="G26" s="14">
        <f t="shared" si="0"/>
        <v>2969680</v>
      </c>
      <c r="H26" s="14"/>
    </row>
    <row r="27" spans="2:8" x14ac:dyDescent="0.4">
      <c r="B27" s="12"/>
      <c r="C27" s="12"/>
      <c r="D27" s="13" t="s">
        <v>25</v>
      </c>
      <c r="E27" s="14">
        <v>453000</v>
      </c>
      <c r="F27" s="14">
        <v>225400</v>
      </c>
      <c r="G27" s="14">
        <f t="shared" si="0"/>
        <v>227600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2640000</v>
      </c>
      <c r="F28" s="14">
        <f>+F29+F30+F31</f>
        <v>3052750</v>
      </c>
      <c r="G28" s="14">
        <f t="shared" si="0"/>
        <v>-412750</v>
      </c>
      <c r="H28" s="14"/>
    </row>
    <row r="29" spans="2:8" x14ac:dyDescent="0.4">
      <c r="B29" s="12"/>
      <c r="C29" s="12"/>
      <c r="D29" s="13" t="s">
        <v>27</v>
      </c>
      <c r="E29" s="14">
        <v>2376000</v>
      </c>
      <c r="F29" s="14">
        <v>2749275</v>
      </c>
      <c r="G29" s="14">
        <f t="shared" si="0"/>
        <v>-373275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>
        <v>264000</v>
      </c>
      <c r="F31" s="14">
        <v>303475</v>
      </c>
      <c r="G31" s="14">
        <f t="shared" si="0"/>
        <v>-39475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+E33+E34+E35+E36+E37+E38+E39+E40+E41+E42+E43+E44</f>
        <v>69523000</v>
      </c>
      <c r="F32" s="14">
        <f>+F33+F34+F35+F36+F37+F38+F39+F40+F41+F42+F43+F44</f>
        <v>60957066</v>
      </c>
      <c r="G32" s="14">
        <f t="shared" si="0"/>
        <v>8565934</v>
      </c>
      <c r="H32" s="14"/>
    </row>
    <row r="33" spans="2:8" x14ac:dyDescent="0.4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32</v>
      </c>
      <c r="E34" s="14">
        <v>596000</v>
      </c>
      <c r="F34" s="14">
        <v>353810</v>
      </c>
      <c r="G34" s="14">
        <f t="shared" si="0"/>
        <v>242190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>
        <v>210000</v>
      </c>
      <c r="F36" s="14">
        <v>2874306</v>
      </c>
      <c r="G36" s="14">
        <f t="shared" si="0"/>
        <v>-2664306</v>
      </c>
      <c r="H36" s="14"/>
    </row>
    <row r="37" spans="2:8" x14ac:dyDescent="0.4">
      <c r="B37" s="12"/>
      <c r="C37" s="12"/>
      <c r="D37" s="13" t="s">
        <v>35</v>
      </c>
      <c r="E37" s="14">
        <v>30474000</v>
      </c>
      <c r="F37" s="14">
        <v>26353680</v>
      </c>
      <c r="G37" s="14">
        <f t="shared" si="0"/>
        <v>4120320</v>
      </c>
      <c r="H37" s="14"/>
    </row>
    <row r="38" spans="2:8" x14ac:dyDescent="0.4">
      <c r="B38" s="12"/>
      <c r="C38" s="12"/>
      <c r="D38" s="13" t="s">
        <v>36</v>
      </c>
      <c r="E38" s="14">
        <v>12800000</v>
      </c>
      <c r="F38" s="14">
        <v>11102680</v>
      </c>
      <c r="G38" s="14">
        <f t="shared" si="0"/>
        <v>1697320</v>
      </c>
      <c r="H38" s="14"/>
    </row>
    <row r="39" spans="2:8" x14ac:dyDescent="0.4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38</v>
      </c>
      <c r="E40" s="14">
        <v>16454000</v>
      </c>
      <c r="F40" s="14">
        <v>15210120</v>
      </c>
      <c r="G40" s="14">
        <f t="shared" si="0"/>
        <v>1243880</v>
      </c>
      <c r="H40" s="14"/>
    </row>
    <row r="41" spans="2:8" x14ac:dyDescent="0.4">
      <c r="B41" s="12"/>
      <c r="C41" s="12"/>
      <c r="D41" s="13" t="s">
        <v>39</v>
      </c>
      <c r="E41" s="14">
        <v>8639000</v>
      </c>
      <c r="F41" s="14">
        <v>4604910</v>
      </c>
      <c r="G41" s="14">
        <f t="shared" si="0"/>
        <v>4034090</v>
      </c>
      <c r="H41" s="14"/>
    </row>
    <row r="42" spans="2:8" x14ac:dyDescent="0.4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42</v>
      </c>
      <c r="E44" s="14">
        <v>350000</v>
      </c>
      <c r="F44" s="14">
        <v>457560</v>
      </c>
      <c r="G44" s="14">
        <f t="shared" si="0"/>
        <v>-107560</v>
      </c>
      <c r="H44" s="14"/>
    </row>
    <row r="45" spans="2:8" x14ac:dyDescent="0.4">
      <c r="B45" s="12"/>
      <c r="C45" s="12"/>
      <c r="D45" s="13" t="s">
        <v>43</v>
      </c>
      <c r="E45" s="14">
        <f>+E46+E47+E48+E49+E50+E51+E52+E53+E54</f>
        <v>9315000</v>
      </c>
      <c r="F45" s="14">
        <f>+F46+F47+F48+F49+F50+F51+F52+F53+F54</f>
        <v>9409710</v>
      </c>
      <c r="G45" s="14">
        <f t="shared" si="0"/>
        <v>-94710</v>
      </c>
      <c r="H45" s="14"/>
    </row>
    <row r="46" spans="2:8" x14ac:dyDescent="0.4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45</v>
      </c>
      <c r="E47" s="14">
        <v>8795000</v>
      </c>
      <c r="F47" s="14">
        <v>8943890</v>
      </c>
      <c r="G47" s="14">
        <f t="shared" si="0"/>
        <v>-148890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>
        <v>520000</v>
      </c>
      <c r="F52" s="14">
        <v>465820</v>
      </c>
      <c r="G52" s="14">
        <f t="shared" si="0"/>
        <v>54180</v>
      </c>
      <c r="H52" s="14"/>
    </row>
    <row r="53" spans="2:8" x14ac:dyDescent="0.4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">
      <c r="B56" s="12"/>
      <c r="C56" s="12"/>
      <c r="D56" s="13" t="s">
        <v>54</v>
      </c>
      <c r="E56" s="14">
        <f>+E57</f>
        <v>0</v>
      </c>
      <c r="F56" s="14">
        <f>+F57</f>
        <v>0</v>
      </c>
      <c r="G56" s="14">
        <f t="shared" si="0"/>
        <v>0</v>
      </c>
      <c r="H56" s="14"/>
    </row>
    <row r="57" spans="2:8" x14ac:dyDescent="0.4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">
      <c r="B64" s="12"/>
      <c r="C64" s="12"/>
      <c r="D64" s="13" t="s">
        <v>57</v>
      </c>
      <c r="E64" s="14">
        <f>+E65+E66</f>
        <v>0</v>
      </c>
      <c r="F64" s="14">
        <f>+F65+F66</f>
        <v>0</v>
      </c>
      <c r="G64" s="14">
        <f t="shared" si="0"/>
        <v>0</v>
      </c>
      <c r="H64" s="14"/>
    </row>
    <row r="65" spans="2:8" x14ac:dyDescent="0.4">
      <c r="B65" s="12"/>
      <c r="C65" s="12"/>
      <c r="D65" s="13" t="s">
        <v>58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59</v>
      </c>
      <c r="E66" s="14"/>
      <c r="F66" s="14"/>
      <c r="G66" s="14">
        <f t="shared" si="0"/>
        <v>0</v>
      </c>
      <c r="H66" s="14"/>
    </row>
    <row r="67" spans="2:8" x14ac:dyDescent="0.4">
      <c r="B67" s="12"/>
      <c r="C67" s="12"/>
      <c r="D67" s="13" t="s">
        <v>60</v>
      </c>
      <c r="E67" s="14"/>
      <c r="F67" s="14"/>
      <c r="G67" s="14">
        <f t="shared" si="0"/>
        <v>0</v>
      </c>
      <c r="H67" s="14"/>
    </row>
    <row r="68" spans="2:8" x14ac:dyDescent="0.4">
      <c r="B68" s="12"/>
      <c r="C68" s="12"/>
      <c r="D68" s="13" t="s">
        <v>61</v>
      </c>
      <c r="E68" s="14">
        <v>100000</v>
      </c>
      <c r="F68" s="14">
        <v>125000</v>
      </c>
      <c r="G68" s="14">
        <f t="shared" si="0"/>
        <v>-25000</v>
      </c>
      <c r="H68" s="14"/>
    </row>
    <row r="69" spans="2:8" x14ac:dyDescent="0.4">
      <c r="B69" s="12"/>
      <c r="C69" s="12"/>
      <c r="D69" s="13" t="s">
        <v>62</v>
      </c>
      <c r="E69" s="14">
        <v>241296</v>
      </c>
      <c r="F69" s="14">
        <v>154914</v>
      </c>
      <c r="G69" s="14">
        <f t="shared" si="0"/>
        <v>86382</v>
      </c>
      <c r="H69" s="14"/>
    </row>
    <row r="70" spans="2:8" x14ac:dyDescent="0.4">
      <c r="B70" s="12"/>
      <c r="C70" s="12"/>
      <c r="D70" s="13" t="s">
        <v>63</v>
      </c>
      <c r="E70" s="14">
        <f>+E71+E72+E73+E75</f>
        <v>337470</v>
      </c>
      <c r="F70" s="14">
        <f>+F71+F72+F73+F75</f>
        <v>371099</v>
      </c>
      <c r="G70" s="14">
        <f t="shared" si="0"/>
        <v>-33629</v>
      </c>
      <c r="H70" s="14"/>
    </row>
    <row r="71" spans="2:8" x14ac:dyDescent="0.4">
      <c r="B71" s="12"/>
      <c r="C71" s="12"/>
      <c r="D71" s="13" t="s">
        <v>64</v>
      </c>
      <c r="E71" s="14">
        <v>20000</v>
      </c>
      <c r="F71" s="14">
        <v>19200</v>
      </c>
      <c r="G71" s="14">
        <f t="shared" ref="G71:G134" si="1">E71-F71</f>
        <v>800</v>
      </c>
      <c r="H71" s="14"/>
    </row>
    <row r="72" spans="2:8" x14ac:dyDescent="0.4">
      <c r="B72" s="12"/>
      <c r="C72" s="12"/>
      <c r="D72" s="13" t="s">
        <v>65</v>
      </c>
      <c r="E72" s="14">
        <v>1000</v>
      </c>
      <c r="F72" s="14">
        <v>3600</v>
      </c>
      <c r="G72" s="14">
        <f t="shared" si="1"/>
        <v>-2600</v>
      </c>
      <c r="H72" s="14"/>
    </row>
    <row r="73" spans="2:8" x14ac:dyDescent="0.4">
      <c r="B73" s="12"/>
      <c r="C73" s="12"/>
      <c r="D73" s="13" t="s">
        <v>66</v>
      </c>
      <c r="E73" s="14">
        <f>+E74</f>
        <v>316470</v>
      </c>
      <c r="F73" s="14">
        <f>+F74</f>
        <v>348299</v>
      </c>
      <c r="G73" s="14">
        <f t="shared" si="1"/>
        <v>-31829</v>
      </c>
      <c r="H73" s="14"/>
    </row>
    <row r="74" spans="2:8" x14ac:dyDescent="0.4">
      <c r="B74" s="12"/>
      <c r="C74" s="12"/>
      <c r="D74" s="13" t="s">
        <v>67</v>
      </c>
      <c r="E74" s="14">
        <v>316470</v>
      </c>
      <c r="F74" s="14">
        <v>348299</v>
      </c>
      <c r="G74" s="14">
        <f t="shared" si="1"/>
        <v>-31829</v>
      </c>
      <c r="H74" s="14"/>
    </row>
    <row r="75" spans="2:8" x14ac:dyDescent="0.4">
      <c r="B75" s="12"/>
      <c r="C75" s="12"/>
      <c r="D75" s="13" t="s">
        <v>68</v>
      </c>
      <c r="E75" s="14"/>
      <c r="F75" s="14"/>
      <c r="G75" s="14">
        <f t="shared" si="1"/>
        <v>0</v>
      </c>
      <c r="H75" s="14"/>
    </row>
    <row r="76" spans="2:8" x14ac:dyDescent="0.4">
      <c r="B76" s="12"/>
      <c r="C76" s="12"/>
      <c r="D76" s="13" t="s">
        <v>69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5"/>
      <c r="D77" s="16" t="s">
        <v>70</v>
      </c>
      <c r="E77" s="17">
        <f>+E6+E56+E64+E67+E68+E69+E70+E76</f>
        <v>406553766</v>
      </c>
      <c r="F77" s="17">
        <f>+F6+F56+F64+F67+F68+F69+F70+F76</f>
        <v>364094993</v>
      </c>
      <c r="G77" s="17">
        <f t="shared" si="1"/>
        <v>42458773</v>
      </c>
      <c r="H77" s="17"/>
    </row>
    <row r="78" spans="2:8" x14ac:dyDescent="0.4">
      <c r="B78" s="12"/>
      <c r="C78" s="9" t="s">
        <v>71</v>
      </c>
      <c r="D78" s="13" t="s">
        <v>72</v>
      </c>
      <c r="E78" s="14">
        <f>+E79+E80+E81+E98+E99+E100+E101+E102</f>
        <v>319277000</v>
      </c>
      <c r="F78" s="14">
        <f>+F79+F80+F81+F98+F99+F100+F101+F102</f>
        <v>310326585</v>
      </c>
      <c r="G78" s="14">
        <f t="shared" si="1"/>
        <v>8950415</v>
      </c>
      <c r="H78" s="14"/>
    </row>
    <row r="79" spans="2:8" x14ac:dyDescent="0.4">
      <c r="B79" s="12"/>
      <c r="C79" s="12"/>
      <c r="D79" s="13" t="s">
        <v>73</v>
      </c>
      <c r="E79" s="14">
        <v>16750000</v>
      </c>
      <c r="F79" s="14">
        <v>16250000</v>
      </c>
      <c r="G79" s="14">
        <f t="shared" si="1"/>
        <v>500000</v>
      </c>
      <c r="H79" s="14"/>
    </row>
    <row r="80" spans="2:8" x14ac:dyDescent="0.4">
      <c r="B80" s="12"/>
      <c r="C80" s="12"/>
      <c r="D80" s="13" t="s">
        <v>74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75</v>
      </c>
      <c r="E81" s="14">
        <f>+E82+E83+E84+E85+E86+E87+E88+E89+E90+E91+E92+E93+E94+E95+E96+E97</f>
        <v>178305000</v>
      </c>
      <c r="F81" s="14">
        <f>+F82+F83+F84+F85+F86+F87+F88+F89+F90+F91+F92+F93+F94+F95+F96+F97</f>
        <v>166532938</v>
      </c>
      <c r="G81" s="14">
        <f t="shared" si="1"/>
        <v>11772062</v>
      </c>
      <c r="H81" s="14"/>
    </row>
    <row r="82" spans="2:8" x14ac:dyDescent="0.4">
      <c r="B82" s="12"/>
      <c r="C82" s="12"/>
      <c r="D82" s="13" t="s">
        <v>76</v>
      </c>
      <c r="E82" s="14">
        <v>134497000</v>
      </c>
      <c r="F82" s="14">
        <v>124506536</v>
      </c>
      <c r="G82" s="14">
        <f t="shared" si="1"/>
        <v>9990464</v>
      </c>
      <c r="H82" s="14"/>
    </row>
    <row r="83" spans="2:8" x14ac:dyDescent="0.4">
      <c r="B83" s="12"/>
      <c r="C83" s="12"/>
      <c r="D83" s="13" t="s">
        <v>77</v>
      </c>
      <c r="E83" s="14">
        <v>5108000</v>
      </c>
      <c r="F83" s="14">
        <v>5548000</v>
      </c>
      <c r="G83" s="14">
        <f t="shared" si="1"/>
        <v>-440000</v>
      </c>
      <c r="H83" s="14"/>
    </row>
    <row r="84" spans="2:8" x14ac:dyDescent="0.4">
      <c r="B84" s="12"/>
      <c r="C84" s="12"/>
      <c r="D84" s="13" t="s">
        <v>78</v>
      </c>
      <c r="E84" s="14">
        <v>4180000</v>
      </c>
      <c r="F84" s="14">
        <v>3775200</v>
      </c>
      <c r="G84" s="14">
        <f t="shared" si="1"/>
        <v>404800</v>
      </c>
      <c r="H84" s="14"/>
    </row>
    <row r="85" spans="2:8" x14ac:dyDescent="0.4">
      <c r="B85" s="12"/>
      <c r="C85" s="12"/>
      <c r="D85" s="13" t="s">
        <v>79</v>
      </c>
      <c r="E85" s="14">
        <v>2920000</v>
      </c>
      <c r="F85" s="14">
        <v>2670625</v>
      </c>
      <c r="G85" s="14">
        <f t="shared" si="1"/>
        <v>249375</v>
      </c>
      <c r="H85" s="14"/>
    </row>
    <row r="86" spans="2:8" x14ac:dyDescent="0.4">
      <c r="B86" s="12"/>
      <c r="C86" s="12"/>
      <c r="D86" s="13" t="s">
        <v>80</v>
      </c>
      <c r="E86" s="14">
        <v>1720000</v>
      </c>
      <c r="F86" s="14">
        <v>1339000</v>
      </c>
      <c r="G86" s="14">
        <f t="shared" si="1"/>
        <v>381000</v>
      </c>
      <c r="H86" s="14"/>
    </row>
    <row r="87" spans="2:8" x14ac:dyDescent="0.4">
      <c r="B87" s="12"/>
      <c r="C87" s="12"/>
      <c r="D87" s="13" t="s">
        <v>81</v>
      </c>
      <c r="E87" s="14">
        <v>2130000</v>
      </c>
      <c r="F87" s="14">
        <v>1813840</v>
      </c>
      <c r="G87" s="14">
        <f t="shared" si="1"/>
        <v>316160</v>
      </c>
      <c r="H87" s="14"/>
    </row>
    <row r="88" spans="2:8" x14ac:dyDescent="0.4">
      <c r="B88" s="12"/>
      <c r="C88" s="12"/>
      <c r="D88" s="13" t="s">
        <v>82</v>
      </c>
      <c r="E88" s="14">
        <v>220000</v>
      </c>
      <c r="F88" s="14">
        <v>168100</v>
      </c>
      <c r="G88" s="14">
        <f t="shared" si="1"/>
        <v>51900</v>
      </c>
      <c r="H88" s="14"/>
    </row>
    <row r="89" spans="2:8" x14ac:dyDescent="0.4">
      <c r="B89" s="12"/>
      <c r="C89" s="12"/>
      <c r="D89" s="13" t="s">
        <v>83</v>
      </c>
      <c r="E89" s="14">
        <v>7300000</v>
      </c>
      <c r="F89" s="14">
        <v>6947400</v>
      </c>
      <c r="G89" s="14">
        <f t="shared" si="1"/>
        <v>352600</v>
      </c>
      <c r="H89" s="14"/>
    </row>
    <row r="90" spans="2:8" x14ac:dyDescent="0.4">
      <c r="B90" s="12"/>
      <c r="C90" s="12"/>
      <c r="D90" s="13" t="s">
        <v>84</v>
      </c>
      <c r="E90" s="14">
        <v>4330000</v>
      </c>
      <c r="F90" s="14">
        <v>4047322</v>
      </c>
      <c r="G90" s="14">
        <f t="shared" si="1"/>
        <v>282678</v>
      </c>
      <c r="H90" s="14"/>
    </row>
    <row r="91" spans="2:8" x14ac:dyDescent="0.4">
      <c r="B91" s="12"/>
      <c r="C91" s="12"/>
      <c r="D91" s="13" t="s">
        <v>85</v>
      </c>
      <c r="E91" s="14">
        <v>300000</v>
      </c>
      <c r="F91" s="14">
        <v>303000</v>
      </c>
      <c r="G91" s="14">
        <f t="shared" si="1"/>
        <v>-3000</v>
      </c>
      <c r="H91" s="14"/>
    </row>
    <row r="92" spans="2:8" x14ac:dyDescent="0.4">
      <c r="B92" s="12"/>
      <c r="C92" s="12"/>
      <c r="D92" s="13" t="s">
        <v>86</v>
      </c>
      <c r="E92" s="14">
        <v>150000</v>
      </c>
      <c r="F92" s="14">
        <v>113600</v>
      </c>
      <c r="G92" s="14">
        <f t="shared" si="1"/>
        <v>36400</v>
      </c>
      <c r="H92" s="14"/>
    </row>
    <row r="93" spans="2:8" x14ac:dyDescent="0.4">
      <c r="B93" s="12"/>
      <c r="C93" s="12"/>
      <c r="D93" s="13" t="s">
        <v>87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88</v>
      </c>
      <c r="E94" s="14">
        <v>4430000</v>
      </c>
      <c r="F94" s="14">
        <v>4068717</v>
      </c>
      <c r="G94" s="14">
        <f t="shared" si="1"/>
        <v>361283</v>
      </c>
      <c r="H94" s="14"/>
    </row>
    <row r="95" spans="2:8" x14ac:dyDescent="0.4">
      <c r="B95" s="12"/>
      <c r="C95" s="12"/>
      <c r="D95" s="13" t="s">
        <v>89</v>
      </c>
      <c r="E95" s="14">
        <v>410000</v>
      </c>
      <c r="F95" s="14">
        <v>288700</v>
      </c>
      <c r="G95" s="14">
        <f t="shared" si="1"/>
        <v>121300</v>
      </c>
      <c r="H95" s="14"/>
    </row>
    <row r="96" spans="2:8" x14ac:dyDescent="0.4">
      <c r="B96" s="12"/>
      <c r="C96" s="12"/>
      <c r="D96" s="13" t="s">
        <v>90</v>
      </c>
      <c r="E96" s="14">
        <v>7120000</v>
      </c>
      <c r="F96" s="14">
        <v>7913777</v>
      </c>
      <c r="G96" s="14">
        <f t="shared" si="1"/>
        <v>-793777</v>
      </c>
      <c r="H96" s="14"/>
    </row>
    <row r="97" spans="2:8" x14ac:dyDescent="0.4">
      <c r="B97" s="12"/>
      <c r="C97" s="12"/>
      <c r="D97" s="13" t="s">
        <v>91</v>
      </c>
      <c r="E97" s="14">
        <v>3490000</v>
      </c>
      <c r="F97" s="14">
        <v>3029121</v>
      </c>
      <c r="G97" s="14">
        <f t="shared" si="1"/>
        <v>460879</v>
      </c>
      <c r="H97" s="14"/>
    </row>
    <row r="98" spans="2:8" x14ac:dyDescent="0.4">
      <c r="B98" s="12"/>
      <c r="C98" s="12"/>
      <c r="D98" s="13" t="s">
        <v>92</v>
      </c>
      <c r="E98" s="14">
        <v>32074000</v>
      </c>
      <c r="F98" s="14">
        <v>29984554</v>
      </c>
      <c r="G98" s="14">
        <f t="shared" si="1"/>
        <v>2089446</v>
      </c>
      <c r="H98" s="14"/>
    </row>
    <row r="99" spans="2:8" x14ac:dyDescent="0.4">
      <c r="B99" s="12"/>
      <c r="C99" s="12"/>
      <c r="D99" s="13" t="s">
        <v>93</v>
      </c>
      <c r="E99" s="14">
        <v>43427000</v>
      </c>
      <c r="F99" s="14">
        <v>48331062</v>
      </c>
      <c r="G99" s="14">
        <f t="shared" si="1"/>
        <v>-4904062</v>
      </c>
      <c r="H99" s="14"/>
    </row>
    <row r="100" spans="2:8" x14ac:dyDescent="0.4">
      <c r="B100" s="12"/>
      <c r="C100" s="12"/>
      <c r="D100" s="13" t="s">
        <v>94</v>
      </c>
      <c r="E100" s="14">
        <v>10671000</v>
      </c>
      <c r="F100" s="14">
        <v>7260000</v>
      </c>
      <c r="G100" s="14">
        <f t="shared" si="1"/>
        <v>3411000</v>
      </c>
      <c r="H100" s="14"/>
    </row>
    <row r="101" spans="2:8" x14ac:dyDescent="0.4">
      <c r="B101" s="12"/>
      <c r="C101" s="12"/>
      <c r="D101" s="13" t="s">
        <v>95</v>
      </c>
      <c r="E101" s="14">
        <v>1822000</v>
      </c>
      <c r="F101" s="14">
        <v>3279053</v>
      </c>
      <c r="G101" s="14">
        <f t="shared" si="1"/>
        <v>-1457053</v>
      </c>
      <c r="H101" s="14"/>
    </row>
    <row r="102" spans="2:8" x14ac:dyDescent="0.4">
      <c r="B102" s="12"/>
      <c r="C102" s="12"/>
      <c r="D102" s="13" t="s">
        <v>96</v>
      </c>
      <c r="E102" s="14">
        <f>+E103</f>
        <v>36228000</v>
      </c>
      <c r="F102" s="14">
        <f>+F103</f>
        <v>38688978</v>
      </c>
      <c r="G102" s="14">
        <f t="shared" si="1"/>
        <v>-2460978</v>
      </c>
      <c r="H102" s="14"/>
    </row>
    <row r="103" spans="2:8" x14ac:dyDescent="0.4">
      <c r="B103" s="12"/>
      <c r="C103" s="12"/>
      <c r="D103" s="13" t="s">
        <v>97</v>
      </c>
      <c r="E103" s="14">
        <v>36228000</v>
      </c>
      <c r="F103" s="14">
        <v>38688978</v>
      </c>
      <c r="G103" s="14">
        <f t="shared" si="1"/>
        <v>-2460978</v>
      </c>
      <c r="H103" s="14"/>
    </row>
    <row r="104" spans="2:8" x14ac:dyDescent="0.4">
      <c r="B104" s="12"/>
      <c r="C104" s="12"/>
      <c r="D104" s="13" t="s">
        <v>98</v>
      </c>
      <c r="E104" s="14">
        <f>+E105+E106+E107+E108+E109+E110+E111+E112+E113+E114+E115+E116+E117+E118+E119+E120+E121</f>
        <v>70821000</v>
      </c>
      <c r="F104" s="14">
        <f>+F105+F106+F107+F108+F109+F110+F111+F112+F113+F114+F115+F116+F117+F118+F119+F120+F121</f>
        <v>71513226</v>
      </c>
      <c r="G104" s="14">
        <f t="shared" si="1"/>
        <v>-692226</v>
      </c>
      <c r="H104" s="14"/>
    </row>
    <row r="105" spans="2:8" x14ac:dyDescent="0.4">
      <c r="B105" s="12"/>
      <c r="C105" s="12"/>
      <c r="D105" s="13" t="s">
        <v>99</v>
      </c>
      <c r="E105" s="14">
        <v>22475000</v>
      </c>
      <c r="F105" s="14">
        <v>24990285</v>
      </c>
      <c r="G105" s="14">
        <f t="shared" si="1"/>
        <v>-2515285</v>
      </c>
      <c r="H105" s="14"/>
    </row>
    <row r="106" spans="2:8" x14ac:dyDescent="0.4">
      <c r="B106" s="12"/>
      <c r="C106" s="12"/>
      <c r="D106" s="13" t="s">
        <v>100</v>
      </c>
      <c r="E106" s="14">
        <v>6312000</v>
      </c>
      <c r="F106" s="14">
        <v>6194482</v>
      </c>
      <c r="G106" s="14">
        <f t="shared" si="1"/>
        <v>117518</v>
      </c>
      <c r="H106" s="14"/>
    </row>
    <row r="107" spans="2:8" x14ac:dyDescent="0.4">
      <c r="B107" s="12"/>
      <c r="C107" s="12"/>
      <c r="D107" s="13" t="s">
        <v>101</v>
      </c>
      <c r="E107" s="14">
        <v>1000</v>
      </c>
      <c r="F107" s="14"/>
      <c r="G107" s="14">
        <f t="shared" si="1"/>
        <v>1000</v>
      </c>
      <c r="H107" s="14"/>
    </row>
    <row r="108" spans="2:8" x14ac:dyDescent="0.4">
      <c r="B108" s="12"/>
      <c r="C108" s="12"/>
      <c r="D108" s="13" t="s">
        <v>102</v>
      </c>
      <c r="E108" s="14">
        <v>2979000</v>
      </c>
      <c r="F108" s="14">
        <v>2492518</v>
      </c>
      <c r="G108" s="14">
        <f t="shared" si="1"/>
        <v>486482</v>
      </c>
      <c r="H108" s="14"/>
    </row>
    <row r="109" spans="2:8" x14ac:dyDescent="0.4">
      <c r="B109" s="12"/>
      <c r="C109" s="12"/>
      <c r="D109" s="13" t="s">
        <v>103</v>
      </c>
      <c r="E109" s="14">
        <v>1000</v>
      </c>
      <c r="F109" s="14"/>
      <c r="G109" s="14">
        <f t="shared" si="1"/>
        <v>1000</v>
      </c>
      <c r="H109" s="14"/>
    </row>
    <row r="110" spans="2:8" x14ac:dyDescent="0.4">
      <c r="B110" s="12"/>
      <c r="C110" s="12"/>
      <c r="D110" s="13" t="s">
        <v>104</v>
      </c>
      <c r="E110" s="14">
        <v>2904000</v>
      </c>
      <c r="F110" s="14">
        <v>2806623</v>
      </c>
      <c r="G110" s="14">
        <f t="shared" si="1"/>
        <v>97377</v>
      </c>
      <c r="H110" s="14"/>
    </row>
    <row r="111" spans="2:8" x14ac:dyDescent="0.4">
      <c r="B111" s="12"/>
      <c r="C111" s="12"/>
      <c r="D111" s="13" t="s">
        <v>105</v>
      </c>
      <c r="E111" s="14">
        <v>931000</v>
      </c>
      <c r="F111" s="14">
        <v>700168</v>
      </c>
      <c r="G111" s="14">
        <f t="shared" si="1"/>
        <v>230832</v>
      </c>
      <c r="H111" s="14"/>
    </row>
    <row r="112" spans="2:8" x14ac:dyDescent="0.4">
      <c r="B112" s="12"/>
      <c r="C112" s="12"/>
      <c r="D112" s="13" t="s">
        <v>106</v>
      </c>
      <c r="E112" s="14"/>
      <c r="F112" s="14"/>
      <c r="G112" s="14">
        <f t="shared" si="1"/>
        <v>0</v>
      </c>
      <c r="H112" s="14"/>
    </row>
    <row r="113" spans="2:8" x14ac:dyDescent="0.4">
      <c r="B113" s="12"/>
      <c r="C113" s="12"/>
      <c r="D113" s="13" t="s">
        <v>107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108</v>
      </c>
      <c r="E114" s="14">
        <v>17509000</v>
      </c>
      <c r="F114" s="14">
        <v>13850194</v>
      </c>
      <c r="G114" s="14">
        <f t="shared" si="1"/>
        <v>3658806</v>
      </c>
      <c r="H114" s="14"/>
    </row>
    <row r="115" spans="2:8" x14ac:dyDescent="0.4">
      <c r="B115" s="12"/>
      <c r="C115" s="12"/>
      <c r="D115" s="13" t="s">
        <v>109</v>
      </c>
      <c r="E115" s="14">
        <v>3360000</v>
      </c>
      <c r="F115" s="14">
        <v>4113676</v>
      </c>
      <c r="G115" s="14">
        <f t="shared" si="1"/>
        <v>-753676</v>
      </c>
      <c r="H115" s="14"/>
    </row>
    <row r="116" spans="2:8" x14ac:dyDescent="0.4">
      <c r="B116" s="12"/>
      <c r="C116" s="12"/>
      <c r="D116" s="13" t="s">
        <v>110</v>
      </c>
      <c r="E116" s="14">
        <v>6369000</v>
      </c>
      <c r="F116" s="14">
        <v>7202873</v>
      </c>
      <c r="G116" s="14">
        <f t="shared" si="1"/>
        <v>-833873</v>
      </c>
      <c r="H116" s="14"/>
    </row>
    <row r="117" spans="2:8" x14ac:dyDescent="0.4">
      <c r="B117" s="12"/>
      <c r="C117" s="12"/>
      <c r="D117" s="13" t="s">
        <v>111</v>
      </c>
      <c r="E117" s="14">
        <v>1170000</v>
      </c>
      <c r="F117" s="14">
        <v>2199490</v>
      </c>
      <c r="G117" s="14">
        <f t="shared" si="1"/>
        <v>-1029490</v>
      </c>
      <c r="H117" s="14"/>
    </row>
    <row r="118" spans="2:8" x14ac:dyDescent="0.4">
      <c r="B118" s="12"/>
      <c r="C118" s="12"/>
      <c r="D118" s="13" t="s">
        <v>112</v>
      </c>
      <c r="E118" s="14">
        <v>4248000</v>
      </c>
      <c r="F118" s="14">
        <v>4551129</v>
      </c>
      <c r="G118" s="14">
        <f t="shared" si="1"/>
        <v>-303129</v>
      </c>
      <c r="H118" s="14"/>
    </row>
    <row r="119" spans="2:8" x14ac:dyDescent="0.4">
      <c r="B119" s="12"/>
      <c r="C119" s="12"/>
      <c r="D119" s="13" t="s">
        <v>113</v>
      </c>
      <c r="E119" s="14">
        <v>2562000</v>
      </c>
      <c r="F119" s="14">
        <v>2411788</v>
      </c>
      <c r="G119" s="14">
        <f t="shared" si="1"/>
        <v>150212</v>
      </c>
      <c r="H119" s="14"/>
    </row>
    <row r="120" spans="2:8" x14ac:dyDescent="0.4">
      <c r="B120" s="12"/>
      <c r="C120" s="12"/>
      <c r="D120" s="13" t="s">
        <v>114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115</v>
      </c>
      <c r="E121" s="14"/>
      <c r="F121" s="14"/>
      <c r="G121" s="14">
        <f t="shared" si="1"/>
        <v>0</v>
      </c>
      <c r="H121" s="14"/>
    </row>
    <row r="122" spans="2:8" x14ac:dyDescent="0.4">
      <c r="B122" s="12"/>
      <c r="C122" s="12"/>
      <c r="D122" s="13" t="s">
        <v>116</v>
      </c>
      <c r="E122" s="14">
        <f>+E123+E124+E125+E126+E127+E128+E129+E130+E131+E132+E133+E134+E135+E136+E137+E138+E139+E140+E141+E142</f>
        <v>45885000</v>
      </c>
      <c r="F122" s="14">
        <f>+F123+F124+F125+F126+F127+F128+F129+F130+F131+F132+F133+F134+F135+F136+F137+F138+F139+F140+F141+F142</f>
        <v>37475350</v>
      </c>
      <c r="G122" s="14">
        <f t="shared" si="1"/>
        <v>8409650</v>
      </c>
      <c r="H122" s="14"/>
    </row>
    <row r="123" spans="2:8" x14ac:dyDescent="0.4">
      <c r="B123" s="12"/>
      <c r="C123" s="12"/>
      <c r="D123" s="13" t="s">
        <v>117</v>
      </c>
      <c r="E123" s="14">
        <v>1726000</v>
      </c>
      <c r="F123" s="14">
        <v>1015652</v>
      </c>
      <c r="G123" s="14">
        <f t="shared" si="1"/>
        <v>710348</v>
      </c>
      <c r="H123" s="14"/>
    </row>
    <row r="124" spans="2:8" x14ac:dyDescent="0.4">
      <c r="B124" s="12"/>
      <c r="C124" s="12"/>
      <c r="D124" s="13" t="s">
        <v>118</v>
      </c>
      <c r="E124" s="14">
        <v>500000</v>
      </c>
      <c r="F124" s="14">
        <v>458442</v>
      </c>
      <c r="G124" s="14">
        <f t="shared" si="1"/>
        <v>41558</v>
      </c>
      <c r="H124" s="14"/>
    </row>
    <row r="125" spans="2:8" x14ac:dyDescent="0.4">
      <c r="B125" s="12"/>
      <c r="C125" s="12"/>
      <c r="D125" s="13" t="s">
        <v>119</v>
      </c>
      <c r="E125" s="14">
        <v>3376000</v>
      </c>
      <c r="F125" s="14">
        <v>2418197</v>
      </c>
      <c r="G125" s="14">
        <f t="shared" si="1"/>
        <v>957803</v>
      </c>
      <c r="H125" s="14"/>
    </row>
    <row r="126" spans="2:8" x14ac:dyDescent="0.4">
      <c r="B126" s="12"/>
      <c r="C126" s="12"/>
      <c r="D126" s="13" t="s">
        <v>120</v>
      </c>
      <c r="E126" s="14">
        <v>546000</v>
      </c>
      <c r="F126" s="14">
        <v>436980</v>
      </c>
      <c r="G126" s="14">
        <f t="shared" si="1"/>
        <v>109020</v>
      </c>
      <c r="H126" s="14"/>
    </row>
    <row r="127" spans="2:8" x14ac:dyDescent="0.4">
      <c r="B127" s="12"/>
      <c r="C127" s="12"/>
      <c r="D127" s="13" t="s">
        <v>121</v>
      </c>
      <c r="E127" s="14">
        <v>2443000</v>
      </c>
      <c r="F127" s="14">
        <v>2025709</v>
      </c>
      <c r="G127" s="14">
        <f t="shared" si="1"/>
        <v>417291</v>
      </c>
      <c r="H127" s="14"/>
    </row>
    <row r="128" spans="2:8" x14ac:dyDescent="0.4">
      <c r="B128" s="12"/>
      <c r="C128" s="12"/>
      <c r="D128" s="13" t="s">
        <v>122</v>
      </c>
      <c r="E128" s="14">
        <v>368000</v>
      </c>
      <c r="F128" s="14">
        <v>34280</v>
      </c>
      <c r="G128" s="14">
        <f t="shared" si="1"/>
        <v>333720</v>
      </c>
      <c r="H128" s="14"/>
    </row>
    <row r="129" spans="2:8" x14ac:dyDescent="0.4">
      <c r="B129" s="12"/>
      <c r="C129" s="12"/>
      <c r="D129" s="13" t="s">
        <v>123</v>
      </c>
      <c r="E129" s="14">
        <v>3237000</v>
      </c>
      <c r="F129" s="14">
        <v>2129694</v>
      </c>
      <c r="G129" s="14">
        <f t="shared" si="1"/>
        <v>1107306</v>
      </c>
      <c r="H129" s="14"/>
    </row>
    <row r="130" spans="2:8" x14ac:dyDescent="0.4">
      <c r="B130" s="12"/>
      <c r="C130" s="12"/>
      <c r="D130" s="13" t="s">
        <v>124</v>
      </c>
      <c r="E130" s="14">
        <v>2067000</v>
      </c>
      <c r="F130" s="14">
        <v>2071562</v>
      </c>
      <c r="G130" s="14">
        <f t="shared" si="1"/>
        <v>-4562</v>
      </c>
      <c r="H130" s="14"/>
    </row>
    <row r="131" spans="2:8" x14ac:dyDescent="0.4">
      <c r="B131" s="12"/>
      <c r="C131" s="12"/>
      <c r="D131" s="13" t="s">
        <v>125</v>
      </c>
      <c r="E131" s="14">
        <v>365000</v>
      </c>
      <c r="F131" s="14">
        <v>63143</v>
      </c>
      <c r="G131" s="14">
        <f t="shared" si="1"/>
        <v>301857</v>
      </c>
      <c r="H131" s="14"/>
    </row>
    <row r="132" spans="2:8" x14ac:dyDescent="0.4">
      <c r="B132" s="12"/>
      <c r="C132" s="12"/>
      <c r="D132" s="13" t="s">
        <v>126</v>
      </c>
      <c r="E132" s="14">
        <v>460000</v>
      </c>
      <c r="F132" s="14">
        <v>51960</v>
      </c>
      <c r="G132" s="14">
        <f t="shared" si="1"/>
        <v>408040</v>
      </c>
      <c r="H132" s="14"/>
    </row>
    <row r="133" spans="2:8" x14ac:dyDescent="0.4">
      <c r="B133" s="12"/>
      <c r="C133" s="12"/>
      <c r="D133" s="13" t="s">
        <v>127</v>
      </c>
      <c r="E133" s="14">
        <v>16630000</v>
      </c>
      <c r="F133" s="14">
        <v>14535567</v>
      </c>
      <c r="G133" s="14">
        <f t="shared" si="1"/>
        <v>2094433</v>
      </c>
      <c r="H133" s="14"/>
    </row>
    <row r="134" spans="2:8" x14ac:dyDescent="0.4">
      <c r="B134" s="12"/>
      <c r="C134" s="12"/>
      <c r="D134" s="13" t="s">
        <v>128</v>
      </c>
      <c r="E134" s="14">
        <v>971000</v>
      </c>
      <c r="F134" s="14">
        <v>923693</v>
      </c>
      <c r="G134" s="14">
        <f t="shared" si="1"/>
        <v>47307</v>
      </c>
      <c r="H134" s="14"/>
    </row>
    <row r="135" spans="2:8" x14ac:dyDescent="0.4">
      <c r="B135" s="12"/>
      <c r="C135" s="12"/>
      <c r="D135" s="13" t="s">
        <v>111</v>
      </c>
      <c r="E135" s="14"/>
      <c r="F135" s="14"/>
      <c r="G135" s="14">
        <f t="shared" ref="G135:G198" si="2">E135-F135</f>
        <v>0</v>
      </c>
      <c r="H135" s="14"/>
    </row>
    <row r="136" spans="2:8" x14ac:dyDescent="0.4">
      <c r="B136" s="12"/>
      <c r="C136" s="12"/>
      <c r="D136" s="13" t="s">
        <v>112</v>
      </c>
      <c r="E136" s="14">
        <v>13000</v>
      </c>
      <c r="F136" s="14"/>
      <c r="G136" s="14">
        <f t="shared" si="2"/>
        <v>13000</v>
      </c>
      <c r="H136" s="14"/>
    </row>
    <row r="137" spans="2:8" x14ac:dyDescent="0.4">
      <c r="B137" s="12"/>
      <c r="C137" s="12"/>
      <c r="D137" s="13" t="s">
        <v>129</v>
      </c>
      <c r="E137" s="14">
        <v>1339000</v>
      </c>
      <c r="F137" s="14">
        <v>1197300</v>
      </c>
      <c r="G137" s="14">
        <f t="shared" si="2"/>
        <v>141700</v>
      </c>
      <c r="H137" s="14"/>
    </row>
    <row r="138" spans="2:8" x14ac:dyDescent="0.4">
      <c r="B138" s="12"/>
      <c r="C138" s="12"/>
      <c r="D138" s="13" t="s">
        <v>130</v>
      </c>
      <c r="E138" s="14">
        <v>393000</v>
      </c>
      <c r="F138" s="14">
        <v>279760</v>
      </c>
      <c r="G138" s="14">
        <f t="shared" si="2"/>
        <v>113240</v>
      </c>
      <c r="H138" s="14"/>
    </row>
    <row r="139" spans="2:8" x14ac:dyDescent="0.4">
      <c r="B139" s="12"/>
      <c r="C139" s="12"/>
      <c r="D139" s="13" t="s">
        <v>131</v>
      </c>
      <c r="E139" s="14">
        <v>7105000</v>
      </c>
      <c r="F139" s="14">
        <v>7249418</v>
      </c>
      <c r="G139" s="14">
        <f t="shared" si="2"/>
        <v>-144418</v>
      </c>
      <c r="H139" s="14"/>
    </row>
    <row r="140" spans="2:8" x14ac:dyDescent="0.4">
      <c r="B140" s="12"/>
      <c r="C140" s="12"/>
      <c r="D140" s="13" t="s">
        <v>132</v>
      </c>
      <c r="E140" s="14">
        <v>1941000</v>
      </c>
      <c r="F140" s="14">
        <v>1136460</v>
      </c>
      <c r="G140" s="14">
        <f t="shared" si="2"/>
        <v>804540</v>
      </c>
      <c r="H140" s="14"/>
    </row>
    <row r="141" spans="2:8" x14ac:dyDescent="0.4">
      <c r="B141" s="12"/>
      <c r="C141" s="12"/>
      <c r="D141" s="13" t="s">
        <v>133</v>
      </c>
      <c r="E141" s="14">
        <v>1073000</v>
      </c>
      <c r="F141" s="14">
        <v>948650</v>
      </c>
      <c r="G141" s="14">
        <f t="shared" si="2"/>
        <v>124350</v>
      </c>
      <c r="H141" s="14"/>
    </row>
    <row r="142" spans="2:8" x14ac:dyDescent="0.4">
      <c r="B142" s="12"/>
      <c r="C142" s="12"/>
      <c r="D142" s="13" t="s">
        <v>115</v>
      </c>
      <c r="E142" s="14">
        <f>+E143</f>
        <v>1332000</v>
      </c>
      <c r="F142" s="14">
        <f>+F143</f>
        <v>498883</v>
      </c>
      <c r="G142" s="14">
        <f t="shared" si="2"/>
        <v>833117</v>
      </c>
      <c r="H142" s="14"/>
    </row>
    <row r="143" spans="2:8" x14ac:dyDescent="0.4">
      <c r="B143" s="12"/>
      <c r="C143" s="12"/>
      <c r="D143" s="13" t="s">
        <v>134</v>
      </c>
      <c r="E143" s="14">
        <v>1332000</v>
      </c>
      <c r="F143" s="14">
        <v>498883</v>
      </c>
      <c r="G143" s="14">
        <f t="shared" si="2"/>
        <v>833117</v>
      </c>
      <c r="H143" s="14"/>
    </row>
    <row r="144" spans="2:8" x14ac:dyDescent="0.4">
      <c r="B144" s="12"/>
      <c r="C144" s="12"/>
      <c r="D144" s="13" t="s">
        <v>135</v>
      </c>
      <c r="E144" s="14">
        <v>232000</v>
      </c>
      <c r="F144" s="14">
        <v>189148</v>
      </c>
      <c r="G144" s="14">
        <f t="shared" si="2"/>
        <v>42852</v>
      </c>
      <c r="H144" s="14"/>
    </row>
    <row r="145" spans="2:8" x14ac:dyDescent="0.4">
      <c r="B145" s="12"/>
      <c r="C145" s="12"/>
      <c r="D145" s="13" t="s">
        <v>136</v>
      </c>
      <c r="E145" s="14">
        <v>95000</v>
      </c>
      <c r="F145" s="14">
        <v>88032</v>
      </c>
      <c r="G145" s="14">
        <f t="shared" si="2"/>
        <v>6968</v>
      </c>
      <c r="H145" s="14"/>
    </row>
    <row r="146" spans="2:8" x14ac:dyDescent="0.4">
      <c r="B146" s="12"/>
      <c r="C146" s="12"/>
      <c r="D146" s="13" t="s">
        <v>137</v>
      </c>
      <c r="E146" s="14">
        <f>+E147+E148+E150+E151</f>
        <v>468000</v>
      </c>
      <c r="F146" s="14">
        <f>+F147+F148+F150+F151</f>
        <v>147002</v>
      </c>
      <c r="G146" s="14">
        <f t="shared" si="2"/>
        <v>320998</v>
      </c>
      <c r="H146" s="14"/>
    </row>
    <row r="147" spans="2:8" x14ac:dyDescent="0.4">
      <c r="B147" s="12"/>
      <c r="C147" s="12"/>
      <c r="D147" s="13" t="s">
        <v>138</v>
      </c>
      <c r="E147" s="14">
        <v>10000</v>
      </c>
      <c r="F147" s="14">
        <v>3600</v>
      </c>
      <c r="G147" s="14">
        <f t="shared" si="2"/>
        <v>6400</v>
      </c>
      <c r="H147" s="14"/>
    </row>
    <row r="148" spans="2:8" x14ac:dyDescent="0.4">
      <c r="B148" s="12"/>
      <c r="C148" s="12"/>
      <c r="D148" s="13" t="s">
        <v>115</v>
      </c>
      <c r="E148" s="14">
        <f>+E149</f>
        <v>0</v>
      </c>
      <c r="F148" s="14">
        <f>+F149</f>
        <v>0</v>
      </c>
      <c r="G148" s="14">
        <f t="shared" si="2"/>
        <v>0</v>
      </c>
      <c r="H148" s="14"/>
    </row>
    <row r="149" spans="2:8" x14ac:dyDescent="0.4">
      <c r="B149" s="12"/>
      <c r="C149" s="12"/>
      <c r="D149" s="13" t="s">
        <v>134</v>
      </c>
      <c r="E149" s="14"/>
      <c r="F149" s="14"/>
      <c r="G149" s="14">
        <f t="shared" si="2"/>
        <v>0</v>
      </c>
      <c r="H149" s="14"/>
    </row>
    <row r="150" spans="2:8" x14ac:dyDescent="0.4">
      <c r="B150" s="12"/>
      <c r="C150" s="12"/>
      <c r="D150" s="13" t="s">
        <v>139</v>
      </c>
      <c r="E150" s="14">
        <v>458000</v>
      </c>
      <c r="F150" s="14">
        <v>143402</v>
      </c>
      <c r="G150" s="14">
        <f t="shared" si="2"/>
        <v>314598</v>
      </c>
      <c r="H150" s="14"/>
    </row>
    <row r="151" spans="2:8" x14ac:dyDescent="0.4">
      <c r="B151" s="12"/>
      <c r="C151" s="12"/>
      <c r="D151" s="13" t="s">
        <v>140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141</v>
      </c>
      <c r="E152" s="14">
        <f>+E153+E155+E156</f>
        <v>0</v>
      </c>
      <c r="F152" s="14">
        <f>+F153+F155+F156</f>
        <v>13364</v>
      </c>
      <c r="G152" s="14">
        <f t="shared" si="2"/>
        <v>-13364</v>
      </c>
      <c r="H152" s="14"/>
    </row>
    <row r="153" spans="2:8" x14ac:dyDescent="0.4">
      <c r="B153" s="12"/>
      <c r="C153" s="12"/>
      <c r="D153" s="13" t="s">
        <v>142</v>
      </c>
      <c r="E153" s="14">
        <f>+E154</f>
        <v>0</v>
      </c>
      <c r="F153" s="14">
        <f>+F154</f>
        <v>0</v>
      </c>
      <c r="G153" s="14">
        <f t="shared" si="2"/>
        <v>0</v>
      </c>
      <c r="H153" s="14"/>
    </row>
    <row r="154" spans="2:8" x14ac:dyDescent="0.4">
      <c r="B154" s="12"/>
      <c r="C154" s="12"/>
      <c r="D154" s="13" t="s">
        <v>143</v>
      </c>
      <c r="E154" s="14"/>
      <c r="F154" s="14"/>
      <c r="G154" s="14">
        <f t="shared" si="2"/>
        <v>0</v>
      </c>
      <c r="H154" s="14"/>
    </row>
    <row r="155" spans="2:8" x14ac:dyDescent="0.4">
      <c r="B155" s="12"/>
      <c r="C155" s="12"/>
      <c r="D155" s="13" t="s">
        <v>144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145</v>
      </c>
      <c r="E156" s="14"/>
      <c r="F156" s="14">
        <v>13364</v>
      </c>
      <c r="G156" s="14">
        <f t="shared" si="2"/>
        <v>-13364</v>
      </c>
      <c r="H156" s="14"/>
    </row>
    <row r="157" spans="2:8" x14ac:dyDescent="0.4">
      <c r="B157" s="12"/>
      <c r="C157" s="15"/>
      <c r="D157" s="16" t="s">
        <v>146</v>
      </c>
      <c r="E157" s="17">
        <f>+E78+E104+E122+E144+E145+E146+E152</f>
        <v>436778000</v>
      </c>
      <c r="F157" s="17">
        <f>+F78+F104+F122+F144+F145+F146+F152</f>
        <v>419752707</v>
      </c>
      <c r="G157" s="17">
        <f t="shared" si="2"/>
        <v>17025293</v>
      </c>
      <c r="H157" s="17"/>
    </row>
    <row r="158" spans="2:8" x14ac:dyDescent="0.4">
      <c r="B158" s="15"/>
      <c r="C158" s="18" t="s">
        <v>147</v>
      </c>
      <c r="D158" s="19"/>
      <c r="E158" s="20">
        <f xml:space="preserve"> +E77 - E157</f>
        <v>-30224234</v>
      </c>
      <c r="F158" s="20">
        <f xml:space="preserve"> +F77 - F157</f>
        <v>-55657714</v>
      </c>
      <c r="G158" s="20">
        <f t="shared" si="2"/>
        <v>25433480</v>
      </c>
      <c r="H158" s="20"/>
    </row>
    <row r="159" spans="2:8" x14ac:dyDescent="0.4">
      <c r="B159" s="9" t="s">
        <v>148</v>
      </c>
      <c r="C159" s="9" t="s">
        <v>10</v>
      </c>
      <c r="D159" s="13" t="s">
        <v>149</v>
      </c>
      <c r="E159" s="14">
        <f>+E160+E161</f>
        <v>3868000</v>
      </c>
      <c r="F159" s="14">
        <f>+F160+F161</f>
        <v>0</v>
      </c>
      <c r="G159" s="14">
        <f t="shared" si="2"/>
        <v>3868000</v>
      </c>
      <c r="H159" s="14"/>
    </row>
    <row r="160" spans="2:8" x14ac:dyDescent="0.4">
      <c r="B160" s="12"/>
      <c r="C160" s="12"/>
      <c r="D160" s="13" t="s">
        <v>150</v>
      </c>
      <c r="E160" s="14">
        <v>3868000</v>
      </c>
      <c r="F160" s="14"/>
      <c r="G160" s="14">
        <f t="shared" si="2"/>
        <v>3868000</v>
      </c>
      <c r="H160" s="14"/>
    </row>
    <row r="161" spans="2:8" x14ac:dyDescent="0.4">
      <c r="B161" s="12"/>
      <c r="C161" s="12"/>
      <c r="D161" s="13" t="s">
        <v>151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152</v>
      </c>
      <c r="E162" s="14">
        <f>+E163+E164</f>
        <v>0</v>
      </c>
      <c r="F162" s="14">
        <f>+F163+F164</f>
        <v>0</v>
      </c>
      <c r="G162" s="14">
        <f t="shared" si="2"/>
        <v>0</v>
      </c>
      <c r="H162" s="14"/>
    </row>
    <row r="163" spans="2:8" x14ac:dyDescent="0.4">
      <c r="B163" s="12"/>
      <c r="C163" s="12"/>
      <c r="D163" s="13" t="s">
        <v>153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154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155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156</v>
      </c>
      <c r="E166" s="14"/>
      <c r="F166" s="14"/>
      <c r="G166" s="14">
        <f t="shared" si="2"/>
        <v>0</v>
      </c>
      <c r="H166" s="14"/>
    </row>
    <row r="167" spans="2:8" x14ac:dyDescent="0.4">
      <c r="B167" s="12"/>
      <c r="C167" s="12"/>
      <c r="D167" s="13" t="s">
        <v>157</v>
      </c>
      <c r="E167" s="14">
        <f>+E168+E169+E170+E171</f>
        <v>0</v>
      </c>
      <c r="F167" s="14">
        <f>+F168+F169+F170+F171</f>
        <v>0</v>
      </c>
      <c r="G167" s="14">
        <f t="shared" si="2"/>
        <v>0</v>
      </c>
      <c r="H167" s="14"/>
    </row>
    <row r="168" spans="2:8" x14ac:dyDescent="0.4">
      <c r="B168" s="12"/>
      <c r="C168" s="12"/>
      <c r="D168" s="13" t="s">
        <v>158</v>
      </c>
      <c r="E168" s="14"/>
      <c r="F168" s="14"/>
      <c r="G168" s="14">
        <f t="shared" si="2"/>
        <v>0</v>
      </c>
      <c r="H168" s="14"/>
    </row>
    <row r="169" spans="2:8" x14ac:dyDescent="0.4">
      <c r="B169" s="12"/>
      <c r="C169" s="12"/>
      <c r="D169" s="13" t="s">
        <v>159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160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161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162</v>
      </c>
      <c r="E172" s="14">
        <f>+E173</f>
        <v>0</v>
      </c>
      <c r="F172" s="14">
        <f>+F173</f>
        <v>0</v>
      </c>
      <c r="G172" s="14">
        <f t="shared" si="2"/>
        <v>0</v>
      </c>
      <c r="H172" s="14"/>
    </row>
    <row r="173" spans="2:8" x14ac:dyDescent="0.4">
      <c r="B173" s="12"/>
      <c r="C173" s="12"/>
      <c r="D173" s="13" t="s">
        <v>68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5"/>
      <c r="D174" s="16" t="s">
        <v>163</v>
      </c>
      <c r="E174" s="17">
        <f>+E159+E162+E165+E166+E167+E172</f>
        <v>3868000</v>
      </c>
      <c r="F174" s="17">
        <f>+F159+F162+F165+F166+F167+F172</f>
        <v>0</v>
      </c>
      <c r="G174" s="17">
        <f t="shared" si="2"/>
        <v>3868000</v>
      </c>
      <c r="H174" s="17"/>
    </row>
    <row r="175" spans="2:8" x14ac:dyDescent="0.4">
      <c r="B175" s="12"/>
      <c r="C175" s="9" t="s">
        <v>71</v>
      </c>
      <c r="D175" s="13" t="s">
        <v>164</v>
      </c>
      <c r="E175" s="14"/>
      <c r="F175" s="14"/>
      <c r="G175" s="14">
        <f t="shared" si="2"/>
        <v>0</v>
      </c>
      <c r="H175" s="14"/>
    </row>
    <row r="176" spans="2:8" x14ac:dyDescent="0.4">
      <c r="B176" s="12"/>
      <c r="C176" s="12"/>
      <c r="D176" s="13" t="s">
        <v>165</v>
      </c>
      <c r="E176" s="14">
        <f>+E177+E178+E179+E180+E181+E182+E183+E184+E185+E186</f>
        <v>21665000</v>
      </c>
      <c r="F176" s="14">
        <f>+F177+F178+F179+F180+F181+F182+F183+F184+F185+F186</f>
        <v>18016989</v>
      </c>
      <c r="G176" s="14">
        <f t="shared" si="2"/>
        <v>3648011</v>
      </c>
      <c r="H176" s="14"/>
    </row>
    <row r="177" spans="2:8" x14ac:dyDescent="0.4">
      <c r="B177" s="12"/>
      <c r="C177" s="12"/>
      <c r="D177" s="13" t="s">
        <v>166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167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168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169</v>
      </c>
      <c r="E180" s="14">
        <v>8000000</v>
      </c>
      <c r="F180" s="14">
        <v>12950329</v>
      </c>
      <c r="G180" s="14">
        <f t="shared" si="2"/>
        <v>-4950329</v>
      </c>
      <c r="H180" s="14"/>
    </row>
    <row r="181" spans="2:8" x14ac:dyDescent="0.4">
      <c r="B181" s="12"/>
      <c r="C181" s="12"/>
      <c r="D181" s="13" t="s">
        <v>170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171</v>
      </c>
      <c r="E182" s="14">
        <v>7500000</v>
      </c>
      <c r="F182" s="14">
        <v>4582660</v>
      </c>
      <c r="G182" s="14">
        <f t="shared" si="2"/>
        <v>2917340</v>
      </c>
      <c r="H182" s="14"/>
    </row>
    <row r="183" spans="2:8" x14ac:dyDescent="0.4">
      <c r="B183" s="12"/>
      <c r="C183" s="12"/>
      <c r="D183" s="13" t="s">
        <v>172</v>
      </c>
      <c r="E183" s="14"/>
      <c r="F183" s="14"/>
      <c r="G183" s="14">
        <f t="shared" si="2"/>
        <v>0</v>
      </c>
      <c r="H183" s="14"/>
    </row>
    <row r="184" spans="2:8" x14ac:dyDescent="0.4">
      <c r="B184" s="12"/>
      <c r="C184" s="12"/>
      <c r="D184" s="13" t="s">
        <v>173</v>
      </c>
      <c r="E184" s="14">
        <v>5000000</v>
      </c>
      <c r="F184" s="14"/>
      <c r="G184" s="14">
        <f t="shared" si="2"/>
        <v>5000000</v>
      </c>
      <c r="H184" s="14"/>
    </row>
    <row r="185" spans="2:8" x14ac:dyDescent="0.4">
      <c r="B185" s="12"/>
      <c r="C185" s="12"/>
      <c r="D185" s="13" t="s">
        <v>174</v>
      </c>
      <c r="E185" s="14"/>
      <c r="F185" s="14"/>
      <c r="G185" s="14">
        <f t="shared" si="2"/>
        <v>0</v>
      </c>
      <c r="H185" s="14"/>
    </row>
    <row r="186" spans="2:8" x14ac:dyDescent="0.4">
      <c r="B186" s="12"/>
      <c r="C186" s="12"/>
      <c r="D186" s="13" t="s">
        <v>175</v>
      </c>
      <c r="E186" s="14">
        <v>1165000</v>
      </c>
      <c r="F186" s="14">
        <v>484000</v>
      </c>
      <c r="G186" s="14">
        <f t="shared" si="2"/>
        <v>681000</v>
      </c>
      <c r="H186" s="14"/>
    </row>
    <row r="187" spans="2:8" x14ac:dyDescent="0.4">
      <c r="B187" s="12"/>
      <c r="C187" s="12"/>
      <c r="D187" s="13" t="s">
        <v>176</v>
      </c>
      <c r="E187" s="14"/>
      <c r="F187" s="14"/>
      <c r="G187" s="14">
        <f t="shared" si="2"/>
        <v>0</v>
      </c>
      <c r="H187" s="14"/>
    </row>
    <row r="188" spans="2:8" x14ac:dyDescent="0.4">
      <c r="B188" s="12"/>
      <c r="C188" s="12"/>
      <c r="D188" s="13" t="s">
        <v>177</v>
      </c>
      <c r="E188" s="14">
        <v>1658000</v>
      </c>
      <c r="F188" s="14">
        <v>1644720</v>
      </c>
      <c r="G188" s="14">
        <f t="shared" si="2"/>
        <v>13280</v>
      </c>
      <c r="H188" s="14"/>
    </row>
    <row r="189" spans="2:8" x14ac:dyDescent="0.4">
      <c r="B189" s="12"/>
      <c r="C189" s="12"/>
      <c r="D189" s="13" t="s">
        <v>178</v>
      </c>
      <c r="E189" s="14">
        <f>+E190</f>
        <v>0</v>
      </c>
      <c r="F189" s="14">
        <f>+F190</f>
        <v>0</v>
      </c>
      <c r="G189" s="14">
        <f t="shared" si="2"/>
        <v>0</v>
      </c>
      <c r="H189" s="14"/>
    </row>
    <row r="190" spans="2:8" x14ac:dyDescent="0.4">
      <c r="B190" s="12"/>
      <c r="C190" s="12"/>
      <c r="D190" s="13" t="s">
        <v>140</v>
      </c>
      <c r="E190" s="14"/>
      <c r="F190" s="14"/>
      <c r="G190" s="14">
        <f t="shared" si="2"/>
        <v>0</v>
      </c>
      <c r="H190" s="14"/>
    </row>
    <row r="191" spans="2:8" x14ac:dyDescent="0.4">
      <c r="B191" s="12"/>
      <c r="C191" s="15"/>
      <c r="D191" s="16" t="s">
        <v>179</v>
      </c>
      <c r="E191" s="17">
        <f>+E175+E176+E187+E188+E189</f>
        <v>23323000</v>
      </c>
      <c r="F191" s="17">
        <f>+F175+F176+F187+F188+F189</f>
        <v>19661709</v>
      </c>
      <c r="G191" s="17">
        <f t="shared" si="2"/>
        <v>3661291</v>
      </c>
      <c r="H191" s="17"/>
    </row>
    <row r="192" spans="2:8" x14ac:dyDescent="0.4">
      <c r="B192" s="15"/>
      <c r="C192" s="21" t="s">
        <v>180</v>
      </c>
      <c r="D192" s="19"/>
      <c r="E192" s="20">
        <f xml:space="preserve"> +E174 - E191</f>
        <v>-19455000</v>
      </c>
      <c r="F192" s="20">
        <f xml:space="preserve"> +F174 - F191</f>
        <v>-19661709</v>
      </c>
      <c r="G192" s="20">
        <f t="shared" si="2"/>
        <v>206709</v>
      </c>
      <c r="H192" s="20"/>
    </row>
    <row r="193" spans="2:8" x14ac:dyDescent="0.4">
      <c r="B193" s="9" t="s">
        <v>181</v>
      </c>
      <c r="C193" s="9" t="s">
        <v>10</v>
      </c>
      <c r="D193" s="13" t="s">
        <v>182</v>
      </c>
      <c r="E193" s="14"/>
      <c r="F193" s="14"/>
      <c r="G193" s="14">
        <f t="shared" si="2"/>
        <v>0</v>
      </c>
      <c r="H193" s="14"/>
    </row>
    <row r="194" spans="2:8" x14ac:dyDescent="0.4">
      <c r="B194" s="12"/>
      <c r="C194" s="12"/>
      <c r="D194" s="13" t="s">
        <v>183</v>
      </c>
      <c r="E194" s="14"/>
      <c r="F194" s="14"/>
      <c r="G194" s="14">
        <f t="shared" si="2"/>
        <v>0</v>
      </c>
      <c r="H194" s="14"/>
    </row>
    <row r="195" spans="2:8" x14ac:dyDescent="0.4">
      <c r="B195" s="12"/>
      <c r="C195" s="12"/>
      <c r="D195" s="13" t="s">
        <v>184</v>
      </c>
      <c r="E195" s="14"/>
      <c r="F195" s="14"/>
      <c r="G195" s="14">
        <f t="shared" si="2"/>
        <v>0</v>
      </c>
      <c r="H195" s="14"/>
    </row>
    <row r="196" spans="2:8" x14ac:dyDescent="0.4">
      <c r="B196" s="12"/>
      <c r="C196" s="12"/>
      <c r="D196" s="13" t="s">
        <v>185</v>
      </c>
      <c r="E196" s="14"/>
      <c r="F196" s="14"/>
      <c r="G196" s="14">
        <f t="shared" si="2"/>
        <v>0</v>
      </c>
      <c r="H196" s="14"/>
    </row>
    <row r="197" spans="2:8" x14ac:dyDescent="0.4">
      <c r="B197" s="12"/>
      <c r="C197" s="12"/>
      <c r="D197" s="13" t="s">
        <v>186</v>
      </c>
      <c r="E197" s="14"/>
      <c r="F197" s="14"/>
      <c r="G197" s="14">
        <f t="shared" si="2"/>
        <v>0</v>
      </c>
      <c r="H197" s="14"/>
    </row>
    <row r="198" spans="2:8" x14ac:dyDescent="0.4">
      <c r="B198" s="12"/>
      <c r="C198" s="12"/>
      <c r="D198" s="13" t="s">
        <v>187</v>
      </c>
      <c r="E198" s="14"/>
      <c r="F198" s="14"/>
      <c r="G198" s="14">
        <f t="shared" si="2"/>
        <v>0</v>
      </c>
      <c r="H198" s="14"/>
    </row>
    <row r="199" spans="2:8" x14ac:dyDescent="0.4">
      <c r="B199" s="12"/>
      <c r="C199" s="12"/>
      <c r="D199" s="13" t="s">
        <v>188</v>
      </c>
      <c r="E199" s="14"/>
      <c r="F199" s="14"/>
      <c r="G199" s="14">
        <f t="shared" ref="G199:G254" si="3">E199-F199</f>
        <v>0</v>
      </c>
      <c r="H199" s="14"/>
    </row>
    <row r="200" spans="2:8" x14ac:dyDescent="0.4">
      <c r="B200" s="12"/>
      <c r="C200" s="12"/>
      <c r="D200" s="13" t="s">
        <v>189</v>
      </c>
      <c r="E200" s="14">
        <f>+E201+E202+E203+E204+E205+E206</f>
        <v>27790000</v>
      </c>
      <c r="F200" s="14">
        <f>+F201+F202+F203+F204+F205+F206</f>
        <v>7966406</v>
      </c>
      <c r="G200" s="14">
        <f t="shared" si="3"/>
        <v>19823594</v>
      </c>
      <c r="H200" s="14"/>
    </row>
    <row r="201" spans="2:8" x14ac:dyDescent="0.4">
      <c r="B201" s="12"/>
      <c r="C201" s="12"/>
      <c r="D201" s="13" t="s">
        <v>190</v>
      </c>
      <c r="E201" s="14">
        <v>1000000</v>
      </c>
      <c r="F201" s="14">
        <v>2848406</v>
      </c>
      <c r="G201" s="14">
        <f t="shared" si="3"/>
        <v>-1848406</v>
      </c>
      <c r="H201" s="14"/>
    </row>
    <row r="202" spans="2:8" x14ac:dyDescent="0.4">
      <c r="B202" s="12"/>
      <c r="C202" s="12"/>
      <c r="D202" s="13" t="s">
        <v>191</v>
      </c>
      <c r="E202" s="14"/>
      <c r="F202" s="14"/>
      <c r="G202" s="14">
        <f t="shared" si="3"/>
        <v>0</v>
      </c>
      <c r="H202" s="14"/>
    </row>
    <row r="203" spans="2:8" x14ac:dyDescent="0.4">
      <c r="B203" s="12"/>
      <c r="C203" s="12"/>
      <c r="D203" s="13" t="s">
        <v>192</v>
      </c>
      <c r="E203" s="14">
        <v>3790000</v>
      </c>
      <c r="F203" s="14">
        <v>2118000</v>
      </c>
      <c r="G203" s="14">
        <f t="shared" si="3"/>
        <v>1672000</v>
      </c>
      <c r="H203" s="14"/>
    </row>
    <row r="204" spans="2:8" x14ac:dyDescent="0.4">
      <c r="B204" s="12"/>
      <c r="C204" s="12"/>
      <c r="D204" s="13" t="s">
        <v>193</v>
      </c>
      <c r="E204" s="14"/>
      <c r="F204" s="14"/>
      <c r="G204" s="14">
        <f t="shared" si="3"/>
        <v>0</v>
      </c>
      <c r="H204" s="14"/>
    </row>
    <row r="205" spans="2:8" x14ac:dyDescent="0.4">
      <c r="B205" s="12"/>
      <c r="C205" s="12"/>
      <c r="D205" s="13" t="s">
        <v>194</v>
      </c>
      <c r="E205" s="14"/>
      <c r="F205" s="14"/>
      <c r="G205" s="14">
        <f t="shared" si="3"/>
        <v>0</v>
      </c>
      <c r="H205" s="14"/>
    </row>
    <row r="206" spans="2:8" x14ac:dyDescent="0.4">
      <c r="B206" s="12"/>
      <c r="C206" s="12"/>
      <c r="D206" s="13" t="s">
        <v>195</v>
      </c>
      <c r="E206" s="14">
        <v>23000000</v>
      </c>
      <c r="F206" s="14">
        <v>3000000</v>
      </c>
      <c r="G206" s="14">
        <f t="shared" si="3"/>
        <v>20000000</v>
      </c>
      <c r="H206" s="14"/>
    </row>
    <row r="207" spans="2:8" x14ac:dyDescent="0.4">
      <c r="B207" s="12"/>
      <c r="C207" s="12"/>
      <c r="D207" s="13" t="s">
        <v>196</v>
      </c>
      <c r="E207" s="14"/>
      <c r="F207" s="14"/>
      <c r="G207" s="14">
        <f t="shared" si="3"/>
        <v>0</v>
      </c>
      <c r="H207" s="14"/>
    </row>
    <row r="208" spans="2:8" x14ac:dyDescent="0.4">
      <c r="B208" s="12"/>
      <c r="C208" s="12"/>
      <c r="D208" s="13" t="s">
        <v>197</v>
      </c>
      <c r="E208" s="14"/>
      <c r="F208" s="14"/>
      <c r="G208" s="14">
        <f t="shared" si="3"/>
        <v>0</v>
      </c>
      <c r="H208" s="14"/>
    </row>
    <row r="209" spans="2:8" x14ac:dyDescent="0.4">
      <c r="B209" s="12"/>
      <c r="C209" s="12"/>
      <c r="D209" s="13" t="s">
        <v>198</v>
      </c>
      <c r="E209" s="14"/>
      <c r="F209" s="14"/>
      <c r="G209" s="14">
        <f t="shared" si="3"/>
        <v>0</v>
      </c>
      <c r="H209" s="14"/>
    </row>
    <row r="210" spans="2:8" x14ac:dyDescent="0.4">
      <c r="B210" s="12"/>
      <c r="C210" s="12"/>
      <c r="D210" s="13" t="s">
        <v>199</v>
      </c>
      <c r="E210" s="14"/>
      <c r="F210" s="14"/>
      <c r="G210" s="14">
        <f t="shared" si="3"/>
        <v>0</v>
      </c>
      <c r="H210" s="14"/>
    </row>
    <row r="211" spans="2:8" x14ac:dyDescent="0.4">
      <c r="B211" s="12"/>
      <c r="C211" s="12"/>
      <c r="D211" s="13" t="s">
        <v>200</v>
      </c>
      <c r="E211" s="14"/>
      <c r="F211" s="14"/>
      <c r="G211" s="14">
        <f t="shared" si="3"/>
        <v>0</v>
      </c>
      <c r="H211" s="14"/>
    </row>
    <row r="212" spans="2:8" x14ac:dyDescent="0.4">
      <c r="B212" s="12"/>
      <c r="C212" s="12"/>
      <c r="D212" s="13" t="s">
        <v>201</v>
      </c>
      <c r="E212" s="14"/>
      <c r="F212" s="14"/>
      <c r="G212" s="14">
        <f t="shared" si="3"/>
        <v>0</v>
      </c>
      <c r="H212" s="14"/>
    </row>
    <row r="213" spans="2:8" x14ac:dyDescent="0.4">
      <c r="B213" s="12"/>
      <c r="C213" s="12"/>
      <c r="D213" s="13" t="s">
        <v>202</v>
      </c>
      <c r="E213" s="14">
        <v>700000</v>
      </c>
      <c r="F213" s="14">
        <v>700000</v>
      </c>
      <c r="G213" s="14">
        <f t="shared" si="3"/>
        <v>0</v>
      </c>
      <c r="H213" s="14"/>
    </row>
    <row r="214" spans="2:8" x14ac:dyDescent="0.4">
      <c r="B214" s="12"/>
      <c r="C214" s="12"/>
      <c r="D214" s="13" t="s">
        <v>203</v>
      </c>
      <c r="E214" s="14">
        <v>63784000</v>
      </c>
      <c r="F214" s="14">
        <v>63784000</v>
      </c>
      <c r="G214" s="14">
        <f t="shared" si="3"/>
        <v>0</v>
      </c>
      <c r="H214" s="14"/>
    </row>
    <row r="215" spans="2:8" x14ac:dyDescent="0.4">
      <c r="B215" s="12"/>
      <c r="C215" s="12"/>
      <c r="D215" s="13" t="s">
        <v>204</v>
      </c>
      <c r="E215" s="14">
        <f>+E216+E217+E218</f>
        <v>0</v>
      </c>
      <c r="F215" s="14">
        <f>+F216+F217+F218</f>
        <v>33244</v>
      </c>
      <c r="G215" s="14">
        <f t="shared" si="3"/>
        <v>-33244</v>
      </c>
      <c r="H215" s="14"/>
    </row>
    <row r="216" spans="2:8" x14ac:dyDescent="0.4">
      <c r="B216" s="12"/>
      <c r="C216" s="12"/>
      <c r="D216" s="13" t="s">
        <v>205</v>
      </c>
      <c r="E216" s="14"/>
      <c r="F216" s="14"/>
      <c r="G216" s="14">
        <f t="shared" si="3"/>
        <v>0</v>
      </c>
      <c r="H216" s="14"/>
    </row>
    <row r="217" spans="2:8" x14ac:dyDescent="0.4">
      <c r="B217" s="12"/>
      <c r="C217" s="12"/>
      <c r="D217" s="13" t="s">
        <v>206</v>
      </c>
      <c r="E217" s="14"/>
      <c r="F217" s="14">
        <v>33244</v>
      </c>
      <c r="G217" s="14">
        <f t="shared" si="3"/>
        <v>-33244</v>
      </c>
      <c r="H217" s="14"/>
    </row>
    <row r="218" spans="2:8" x14ac:dyDescent="0.4">
      <c r="B218" s="12"/>
      <c r="C218" s="12"/>
      <c r="D218" s="13" t="s">
        <v>68</v>
      </c>
      <c r="E218" s="14"/>
      <c r="F218" s="14"/>
      <c r="G218" s="14">
        <f t="shared" si="3"/>
        <v>0</v>
      </c>
      <c r="H218" s="14"/>
    </row>
    <row r="219" spans="2:8" x14ac:dyDescent="0.4">
      <c r="B219" s="12"/>
      <c r="C219" s="15"/>
      <c r="D219" s="16" t="s">
        <v>207</v>
      </c>
      <c r="E219" s="17">
        <f>+E193+E194+E195+E196+E197+E198+E199+E200+E207+E208+E209+E210+E211+E212+E213+E214+E215</f>
        <v>92274000</v>
      </c>
      <c r="F219" s="17">
        <f>+F193+F194+F195+F196+F197+F198+F199+F200+F207+F208+F209+F210+F211+F212+F213+F214+F215</f>
        <v>72483650</v>
      </c>
      <c r="G219" s="17">
        <f t="shared" si="3"/>
        <v>19790350</v>
      </c>
      <c r="H219" s="17"/>
    </row>
    <row r="220" spans="2:8" x14ac:dyDescent="0.4">
      <c r="B220" s="12"/>
      <c r="C220" s="9" t="s">
        <v>71</v>
      </c>
      <c r="D220" s="13" t="s">
        <v>208</v>
      </c>
      <c r="E220" s="14"/>
      <c r="F220" s="14"/>
      <c r="G220" s="14">
        <f t="shared" si="3"/>
        <v>0</v>
      </c>
      <c r="H220" s="14"/>
    </row>
    <row r="221" spans="2:8" x14ac:dyDescent="0.4">
      <c r="B221" s="12"/>
      <c r="C221" s="12"/>
      <c r="D221" s="13" t="s">
        <v>209</v>
      </c>
      <c r="E221" s="14"/>
      <c r="F221" s="14"/>
      <c r="G221" s="14">
        <f t="shared" si="3"/>
        <v>0</v>
      </c>
      <c r="H221" s="14"/>
    </row>
    <row r="222" spans="2:8" x14ac:dyDescent="0.4">
      <c r="B222" s="12"/>
      <c r="C222" s="12"/>
      <c r="D222" s="13" t="s">
        <v>210</v>
      </c>
      <c r="E222" s="14"/>
      <c r="F222" s="14"/>
      <c r="G222" s="14">
        <f t="shared" si="3"/>
        <v>0</v>
      </c>
      <c r="H222" s="14"/>
    </row>
    <row r="223" spans="2:8" x14ac:dyDescent="0.4">
      <c r="B223" s="12"/>
      <c r="C223" s="12"/>
      <c r="D223" s="13" t="s">
        <v>211</v>
      </c>
      <c r="E223" s="14">
        <f>+E224</f>
        <v>3790000</v>
      </c>
      <c r="F223" s="14">
        <f>+F224</f>
        <v>2118000</v>
      </c>
      <c r="G223" s="14">
        <f t="shared" si="3"/>
        <v>1672000</v>
      </c>
      <c r="H223" s="14"/>
    </row>
    <row r="224" spans="2:8" x14ac:dyDescent="0.4">
      <c r="B224" s="12"/>
      <c r="C224" s="12"/>
      <c r="D224" s="13" t="s">
        <v>212</v>
      </c>
      <c r="E224" s="14">
        <v>3790000</v>
      </c>
      <c r="F224" s="14">
        <v>2118000</v>
      </c>
      <c r="G224" s="14">
        <f t="shared" si="3"/>
        <v>1672000</v>
      </c>
      <c r="H224" s="14"/>
    </row>
    <row r="225" spans="2:8" x14ac:dyDescent="0.4">
      <c r="B225" s="12"/>
      <c r="C225" s="12"/>
      <c r="D225" s="13" t="s">
        <v>213</v>
      </c>
      <c r="E225" s="14"/>
      <c r="F225" s="14"/>
      <c r="G225" s="14">
        <f t="shared" si="3"/>
        <v>0</v>
      </c>
      <c r="H225" s="14"/>
    </row>
    <row r="226" spans="2:8" x14ac:dyDescent="0.4">
      <c r="B226" s="12"/>
      <c r="C226" s="12"/>
      <c r="D226" s="13" t="s">
        <v>214</v>
      </c>
      <c r="E226" s="14"/>
      <c r="F226" s="14"/>
      <c r="G226" s="14">
        <f t="shared" si="3"/>
        <v>0</v>
      </c>
      <c r="H226" s="14"/>
    </row>
    <row r="227" spans="2:8" x14ac:dyDescent="0.4">
      <c r="B227" s="12"/>
      <c r="C227" s="12"/>
      <c r="D227" s="13" t="s">
        <v>215</v>
      </c>
      <c r="E227" s="14">
        <f>+E228+E229+E230+E231+E232+E233</f>
        <v>28243000</v>
      </c>
      <c r="F227" s="14">
        <f>+F228+F229+F230+F231+F232+F233</f>
        <v>27950579</v>
      </c>
      <c r="G227" s="14">
        <f t="shared" si="3"/>
        <v>292421</v>
      </c>
      <c r="H227" s="14"/>
    </row>
    <row r="228" spans="2:8" x14ac:dyDescent="0.4">
      <c r="B228" s="12"/>
      <c r="C228" s="12"/>
      <c r="D228" s="13" t="s">
        <v>216</v>
      </c>
      <c r="E228" s="14">
        <v>4277000</v>
      </c>
      <c r="F228" s="14">
        <v>3984565</v>
      </c>
      <c r="G228" s="14">
        <f t="shared" si="3"/>
        <v>292435</v>
      </c>
      <c r="H228" s="14"/>
    </row>
    <row r="229" spans="2:8" x14ac:dyDescent="0.4">
      <c r="B229" s="12"/>
      <c r="C229" s="12"/>
      <c r="D229" s="13" t="s">
        <v>217</v>
      </c>
      <c r="E229" s="14"/>
      <c r="F229" s="14"/>
      <c r="G229" s="14">
        <f t="shared" si="3"/>
        <v>0</v>
      </c>
      <c r="H229" s="14"/>
    </row>
    <row r="230" spans="2:8" x14ac:dyDescent="0.4">
      <c r="B230" s="12"/>
      <c r="C230" s="12"/>
      <c r="D230" s="13" t="s">
        <v>218</v>
      </c>
      <c r="E230" s="14">
        <v>18466000</v>
      </c>
      <c r="F230" s="14">
        <v>18466000</v>
      </c>
      <c r="G230" s="14">
        <f t="shared" si="3"/>
        <v>0</v>
      </c>
      <c r="H230" s="14"/>
    </row>
    <row r="231" spans="2:8" x14ac:dyDescent="0.4">
      <c r="B231" s="12"/>
      <c r="C231" s="12"/>
      <c r="D231" s="13" t="s">
        <v>219</v>
      </c>
      <c r="E231" s="14">
        <v>3000000</v>
      </c>
      <c r="F231" s="14">
        <v>3000014</v>
      </c>
      <c r="G231" s="14">
        <f t="shared" si="3"/>
        <v>-14</v>
      </c>
      <c r="H231" s="14"/>
    </row>
    <row r="232" spans="2:8" x14ac:dyDescent="0.4">
      <c r="B232" s="12"/>
      <c r="C232" s="12"/>
      <c r="D232" s="13" t="s">
        <v>220</v>
      </c>
      <c r="E232" s="14"/>
      <c r="F232" s="14"/>
      <c r="G232" s="14">
        <f t="shared" si="3"/>
        <v>0</v>
      </c>
      <c r="H232" s="14"/>
    </row>
    <row r="233" spans="2:8" x14ac:dyDescent="0.4">
      <c r="B233" s="12"/>
      <c r="C233" s="12"/>
      <c r="D233" s="13" t="s">
        <v>221</v>
      </c>
      <c r="E233" s="14">
        <v>2500000</v>
      </c>
      <c r="F233" s="14">
        <v>2500000</v>
      </c>
      <c r="G233" s="14">
        <f t="shared" si="3"/>
        <v>0</v>
      </c>
      <c r="H233" s="14"/>
    </row>
    <row r="234" spans="2:8" x14ac:dyDescent="0.4">
      <c r="B234" s="12"/>
      <c r="C234" s="12"/>
      <c r="D234" s="13" t="s">
        <v>222</v>
      </c>
      <c r="E234" s="14"/>
      <c r="F234" s="14"/>
      <c r="G234" s="14">
        <f t="shared" si="3"/>
        <v>0</v>
      </c>
      <c r="H234" s="14"/>
    </row>
    <row r="235" spans="2:8" x14ac:dyDescent="0.4">
      <c r="B235" s="12"/>
      <c r="C235" s="12"/>
      <c r="D235" s="13" t="s">
        <v>223</v>
      </c>
      <c r="E235" s="14"/>
      <c r="F235" s="14"/>
      <c r="G235" s="14">
        <f t="shared" si="3"/>
        <v>0</v>
      </c>
      <c r="H235" s="14"/>
    </row>
    <row r="236" spans="2:8" x14ac:dyDescent="0.4">
      <c r="B236" s="12"/>
      <c r="C236" s="12"/>
      <c r="D236" s="13" t="s">
        <v>224</v>
      </c>
      <c r="E236" s="14"/>
      <c r="F236" s="14"/>
      <c r="G236" s="14">
        <f t="shared" si="3"/>
        <v>0</v>
      </c>
      <c r="H236" s="14"/>
    </row>
    <row r="237" spans="2:8" x14ac:dyDescent="0.4">
      <c r="B237" s="12"/>
      <c r="C237" s="12"/>
      <c r="D237" s="13" t="s">
        <v>225</v>
      </c>
      <c r="E237" s="14"/>
      <c r="F237" s="14"/>
      <c r="G237" s="14">
        <f t="shared" si="3"/>
        <v>0</v>
      </c>
      <c r="H237" s="14"/>
    </row>
    <row r="238" spans="2:8" x14ac:dyDescent="0.4">
      <c r="B238" s="12"/>
      <c r="C238" s="12"/>
      <c r="D238" s="22" t="s">
        <v>226</v>
      </c>
      <c r="E238" s="23"/>
      <c r="F238" s="23"/>
      <c r="G238" s="23">
        <f t="shared" si="3"/>
        <v>0</v>
      </c>
      <c r="H238" s="23"/>
    </row>
    <row r="239" spans="2:8" x14ac:dyDescent="0.4">
      <c r="B239" s="12"/>
      <c r="C239" s="12"/>
      <c r="D239" s="22" t="s">
        <v>227</v>
      </c>
      <c r="E239" s="23"/>
      <c r="F239" s="23"/>
      <c r="G239" s="23">
        <f t="shared" si="3"/>
        <v>0</v>
      </c>
      <c r="H239" s="23"/>
    </row>
    <row r="240" spans="2:8" x14ac:dyDescent="0.4">
      <c r="B240" s="12"/>
      <c r="C240" s="12"/>
      <c r="D240" s="22" t="s">
        <v>228</v>
      </c>
      <c r="E240" s="23"/>
      <c r="F240" s="23"/>
      <c r="G240" s="23">
        <f t="shared" si="3"/>
        <v>0</v>
      </c>
      <c r="H240" s="23"/>
    </row>
    <row r="241" spans="2:8" x14ac:dyDescent="0.4">
      <c r="B241" s="12"/>
      <c r="C241" s="12"/>
      <c r="D241" s="22" t="s">
        <v>229</v>
      </c>
      <c r="E241" s="23"/>
      <c r="F241" s="23"/>
      <c r="G241" s="23">
        <f t="shared" si="3"/>
        <v>0</v>
      </c>
      <c r="H241" s="23"/>
    </row>
    <row r="242" spans="2:8" x14ac:dyDescent="0.4">
      <c r="B242" s="12"/>
      <c r="C242" s="12"/>
      <c r="D242" s="22" t="s">
        <v>230</v>
      </c>
      <c r="E242" s="23">
        <f>+E243+E244+E245+E246+E247</f>
        <v>0</v>
      </c>
      <c r="F242" s="23">
        <f>+F243+F244+F245+F246+F247</f>
        <v>5326</v>
      </c>
      <c r="G242" s="23">
        <f t="shared" si="3"/>
        <v>-5326</v>
      </c>
      <c r="H242" s="23"/>
    </row>
    <row r="243" spans="2:8" x14ac:dyDescent="0.4">
      <c r="B243" s="12"/>
      <c r="C243" s="12"/>
      <c r="D243" s="22" t="s">
        <v>231</v>
      </c>
      <c r="E243" s="23"/>
      <c r="F243" s="23"/>
      <c r="G243" s="23">
        <f t="shared" si="3"/>
        <v>0</v>
      </c>
      <c r="H243" s="23"/>
    </row>
    <row r="244" spans="2:8" x14ac:dyDescent="0.4">
      <c r="B244" s="12"/>
      <c r="C244" s="12"/>
      <c r="D244" s="22" t="s">
        <v>206</v>
      </c>
      <c r="E244" s="23"/>
      <c r="F244" s="23">
        <v>5326</v>
      </c>
      <c r="G244" s="23">
        <f t="shared" si="3"/>
        <v>-5326</v>
      </c>
      <c r="H244" s="23"/>
    </row>
    <row r="245" spans="2:8" x14ac:dyDescent="0.4">
      <c r="B245" s="12"/>
      <c r="C245" s="12"/>
      <c r="D245" s="22" t="s">
        <v>232</v>
      </c>
      <c r="E245" s="23"/>
      <c r="F245" s="23"/>
      <c r="G245" s="23">
        <f t="shared" si="3"/>
        <v>0</v>
      </c>
      <c r="H245" s="23"/>
    </row>
    <row r="246" spans="2:8" x14ac:dyDescent="0.4">
      <c r="B246" s="12"/>
      <c r="C246" s="12"/>
      <c r="D246" s="22" t="s">
        <v>233</v>
      </c>
      <c r="E246" s="23"/>
      <c r="F246" s="23"/>
      <c r="G246" s="23">
        <f t="shared" si="3"/>
        <v>0</v>
      </c>
      <c r="H246" s="23"/>
    </row>
    <row r="247" spans="2:8" x14ac:dyDescent="0.4">
      <c r="B247" s="12"/>
      <c r="C247" s="12"/>
      <c r="D247" s="22" t="s">
        <v>140</v>
      </c>
      <c r="E247" s="23"/>
      <c r="F247" s="23"/>
      <c r="G247" s="23">
        <f t="shared" si="3"/>
        <v>0</v>
      </c>
      <c r="H247" s="23"/>
    </row>
    <row r="248" spans="2:8" x14ac:dyDescent="0.4">
      <c r="B248" s="12"/>
      <c r="C248" s="15"/>
      <c r="D248" s="24" t="s">
        <v>234</v>
      </c>
      <c r="E248" s="25">
        <f>+E220+E221+E222+E223+E225+E226+E227+E234+E235+E236+E237+E238+E239+E240+E241+E242</f>
        <v>32033000</v>
      </c>
      <c r="F248" s="25">
        <f>+F220+F221+F222+F223+F225+F226+F227+F234+F235+F236+F237+F238+F239+F240+F241+F242</f>
        <v>30073905</v>
      </c>
      <c r="G248" s="25">
        <f t="shared" si="3"/>
        <v>1959095</v>
      </c>
      <c r="H248" s="25"/>
    </row>
    <row r="249" spans="2:8" x14ac:dyDescent="0.4">
      <c r="B249" s="15"/>
      <c r="C249" s="21" t="s">
        <v>235</v>
      </c>
      <c r="D249" s="19"/>
      <c r="E249" s="20">
        <f xml:space="preserve"> +E219 - E248</f>
        <v>60241000</v>
      </c>
      <c r="F249" s="20">
        <f xml:space="preserve"> +F219 - F248</f>
        <v>42409745</v>
      </c>
      <c r="G249" s="20">
        <f t="shared" si="3"/>
        <v>17831255</v>
      </c>
      <c r="H249" s="20"/>
    </row>
    <row r="250" spans="2:8" x14ac:dyDescent="0.4">
      <c r="B250" s="26" t="s">
        <v>236</v>
      </c>
      <c r="C250" s="27"/>
      <c r="D250" s="28"/>
      <c r="E250" s="29">
        <v>13407000</v>
      </c>
      <c r="F250" s="29"/>
      <c r="G250" s="29">
        <f>E250 + E251</f>
        <v>13407000</v>
      </c>
      <c r="H250" s="29"/>
    </row>
    <row r="251" spans="2:8" x14ac:dyDescent="0.4">
      <c r="B251" s="30"/>
      <c r="C251" s="31"/>
      <c r="D251" s="32"/>
      <c r="E251" s="33"/>
      <c r="F251" s="33"/>
      <c r="G251" s="33"/>
      <c r="H251" s="33"/>
    </row>
    <row r="252" spans="2:8" x14ac:dyDescent="0.4">
      <c r="B252" s="21" t="s">
        <v>237</v>
      </c>
      <c r="C252" s="18"/>
      <c r="D252" s="19"/>
      <c r="E252" s="20">
        <f xml:space="preserve"> +E158 +E192 +E249 - (E250 + E251)</f>
        <v>-2845234</v>
      </c>
      <c r="F252" s="20">
        <f xml:space="preserve"> +F158 +F192 +F249 - (F250 + F251)</f>
        <v>-32909678</v>
      </c>
      <c r="G252" s="20">
        <f t="shared" si="3"/>
        <v>30064444</v>
      </c>
      <c r="H252" s="20"/>
    </row>
    <row r="253" spans="2:8" x14ac:dyDescent="0.4">
      <c r="B253" s="21" t="s">
        <v>238</v>
      </c>
      <c r="C253" s="18"/>
      <c r="D253" s="19"/>
      <c r="E253" s="20"/>
      <c r="F253" s="20">
        <v>376338242</v>
      </c>
      <c r="G253" s="20">
        <f t="shared" si="3"/>
        <v>-376338242</v>
      </c>
      <c r="H253" s="20"/>
    </row>
    <row r="254" spans="2:8" x14ac:dyDescent="0.4">
      <c r="B254" s="21" t="s">
        <v>239</v>
      </c>
      <c r="C254" s="18"/>
      <c r="D254" s="19"/>
      <c r="E254" s="20">
        <f xml:space="preserve"> +E252 +E253</f>
        <v>-2845234</v>
      </c>
      <c r="F254" s="20">
        <f xml:space="preserve"> +F252 +F253</f>
        <v>343428564</v>
      </c>
      <c r="G254" s="20">
        <f t="shared" si="3"/>
        <v>-346273798</v>
      </c>
      <c r="H254" s="20"/>
    </row>
    <row r="255" spans="2:8" x14ac:dyDescent="0.4">
      <c r="B255" s="34"/>
      <c r="C255" s="34"/>
      <c r="D255" s="34"/>
      <c r="E255" s="34"/>
      <c r="F255" s="34"/>
      <c r="G255" s="34"/>
      <c r="H255" s="34"/>
    </row>
    <row r="256" spans="2:8" x14ac:dyDescent="0.4">
      <c r="B256" s="34"/>
      <c r="C256" s="34"/>
      <c r="D256" s="34"/>
      <c r="E256" s="34"/>
      <c r="F256" s="34"/>
      <c r="G256" s="34"/>
      <c r="H256" s="34"/>
    </row>
    <row r="257" spans="2:8" x14ac:dyDescent="0.4">
      <c r="B257" s="34"/>
      <c r="C257" s="34"/>
      <c r="D257" s="34"/>
      <c r="E257" s="34"/>
      <c r="F257" s="34"/>
      <c r="G257" s="34"/>
      <c r="H257" s="34"/>
    </row>
    <row r="258" spans="2:8" x14ac:dyDescent="0.4">
      <c r="B258" s="34"/>
      <c r="C258" s="34"/>
      <c r="D258" s="34"/>
      <c r="E258" s="34"/>
      <c r="F258" s="34"/>
      <c r="G258" s="34"/>
      <c r="H258" s="34"/>
    </row>
    <row r="259" spans="2:8" x14ac:dyDescent="0.4">
      <c r="B259" s="34"/>
      <c r="C259" s="34"/>
      <c r="D259" s="34"/>
      <c r="E259" s="34"/>
      <c r="F259" s="34"/>
      <c r="G259" s="34"/>
      <c r="H259" s="34"/>
    </row>
    <row r="260" spans="2:8" x14ac:dyDescent="0.4">
      <c r="B260" s="34"/>
      <c r="C260" s="34"/>
      <c r="D260" s="34"/>
      <c r="E260" s="34"/>
      <c r="F260" s="34"/>
      <c r="G260" s="34"/>
      <c r="H260" s="34"/>
    </row>
    <row r="261" spans="2:8" x14ac:dyDescent="0.4">
      <c r="B261" s="34"/>
      <c r="C261" s="34"/>
      <c r="D261" s="34"/>
      <c r="E261" s="34"/>
      <c r="F261" s="34"/>
      <c r="G261" s="34"/>
      <c r="H261" s="34"/>
    </row>
    <row r="262" spans="2:8" x14ac:dyDescent="0.4">
      <c r="B262" s="34"/>
      <c r="C262" s="34"/>
      <c r="D262" s="34"/>
      <c r="E262" s="34"/>
      <c r="F262" s="34"/>
      <c r="G262" s="34"/>
      <c r="H262" s="34"/>
    </row>
    <row r="263" spans="2:8" x14ac:dyDescent="0.4">
      <c r="B263" s="34"/>
      <c r="C263" s="34"/>
      <c r="D263" s="34"/>
      <c r="E263" s="34"/>
      <c r="F263" s="34"/>
      <c r="G263" s="34"/>
      <c r="H263" s="34"/>
    </row>
    <row r="264" spans="2:8" x14ac:dyDescent="0.4">
      <c r="B264" s="34"/>
      <c r="C264" s="34"/>
      <c r="D264" s="34"/>
      <c r="E264" s="34"/>
      <c r="F264" s="34"/>
      <c r="G264" s="34"/>
      <c r="H264" s="34"/>
    </row>
  </sheetData>
  <mergeCells count="12">
    <mergeCell ref="B159:B192"/>
    <mergeCell ref="C159:C174"/>
    <mergeCell ref="C175:C191"/>
    <mergeCell ref="B193:B249"/>
    <mergeCell ref="C193:C219"/>
    <mergeCell ref="C220:C248"/>
    <mergeCell ref="B2:H2"/>
    <mergeCell ref="B3:H3"/>
    <mergeCell ref="B5:D5"/>
    <mergeCell ref="B6:B158"/>
    <mergeCell ref="C6:C77"/>
    <mergeCell ref="C78:C15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2E03F-9B0C-4A29-A205-57A9E9FE699F}">
  <sheetPr>
    <pageSetUpPr fitToPage="1"/>
  </sheetPr>
  <dimension ref="B1:H264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240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+E7+E11+E18+E25+E28+E32+E45+E55</f>
        <v>354567755</v>
      </c>
      <c r="F6" s="11">
        <f>+F7+F11+F18+F25+F28+F32+F45+F55</f>
        <v>346175706</v>
      </c>
      <c r="G6" s="11">
        <f>E6-F6</f>
        <v>8392049</v>
      </c>
      <c r="H6" s="11"/>
    </row>
    <row r="7" spans="2:8" x14ac:dyDescent="0.4">
      <c r="B7" s="12"/>
      <c r="C7" s="12"/>
      <c r="D7" s="13" t="s">
        <v>12</v>
      </c>
      <c r="E7" s="14">
        <f>+E8+E9+E10</f>
        <v>132695000</v>
      </c>
      <c r="F7" s="14">
        <f>+F8+F9+F10</f>
        <v>132457000</v>
      </c>
      <c r="G7" s="14">
        <f t="shared" ref="G7:G70" si="0">E7-F7</f>
        <v>238000</v>
      </c>
      <c r="H7" s="14"/>
    </row>
    <row r="8" spans="2:8" x14ac:dyDescent="0.4">
      <c r="B8" s="12"/>
      <c r="C8" s="12"/>
      <c r="D8" s="13" t="s">
        <v>13</v>
      </c>
      <c r="E8" s="14">
        <v>119330000</v>
      </c>
      <c r="F8" s="14">
        <v>119070590</v>
      </c>
      <c r="G8" s="14">
        <f t="shared" si="0"/>
        <v>259410</v>
      </c>
      <c r="H8" s="14"/>
    </row>
    <row r="9" spans="2:8" x14ac:dyDescent="0.4">
      <c r="B9" s="12"/>
      <c r="C9" s="12"/>
      <c r="D9" s="13" t="s">
        <v>14</v>
      </c>
      <c r="E9" s="14">
        <v>205000</v>
      </c>
      <c r="F9" s="14">
        <v>195250</v>
      </c>
      <c r="G9" s="14">
        <f t="shared" si="0"/>
        <v>9750</v>
      </c>
      <c r="H9" s="14"/>
    </row>
    <row r="10" spans="2:8" x14ac:dyDescent="0.4">
      <c r="B10" s="12"/>
      <c r="C10" s="12"/>
      <c r="D10" s="13" t="s">
        <v>15</v>
      </c>
      <c r="E10" s="14">
        <v>13160000</v>
      </c>
      <c r="F10" s="14">
        <v>13191160</v>
      </c>
      <c r="G10" s="14">
        <f t="shared" si="0"/>
        <v>-31160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79487000</v>
      </c>
      <c r="F11" s="14">
        <f>+F12+F13+F14+F15+F16+F17</f>
        <v>71418898</v>
      </c>
      <c r="G11" s="14">
        <f t="shared" si="0"/>
        <v>8068102</v>
      </c>
      <c r="H11" s="14"/>
    </row>
    <row r="12" spans="2:8" x14ac:dyDescent="0.4">
      <c r="B12" s="12"/>
      <c r="C12" s="12"/>
      <c r="D12" s="13" t="s">
        <v>13</v>
      </c>
      <c r="E12" s="14">
        <v>71301000</v>
      </c>
      <c r="F12" s="14">
        <v>63553630</v>
      </c>
      <c r="G12" s="14">
        <f t="shared" si="0"/>
        <v>7747370</v>
      </c>
      <c r="H12" s="14"/>
    </row>
    <row r="13" spans="2:8" x14ac:dyDescent="0.4">
      <c r="B13" s="12"/>
      <c r="C13" s="12"/>
      <c r="D13" s="13" t="s">
        <v>17</v>
      </c>
      <c r="E13" s="14">
        <v>889000</v>
      </c>
      <c r="F13" s="14">
        <v>364005</v>
      </c>
      <c r="G13" s="14">
        <f t="shared" si="0"/>
        <v>524995</v>
      </c>
      <c r="H13" s="14"/>
    </row>
    <row r="14" spans="2:8" x14ac:dyDescent="0.4">
      <c r="B14" s="12"/>
      <c r="C14" s="12"/>
      <c r="D14" s="13" t="s">
        <v>18</v>
      </c>
      <c r="E14" s="14">
        <v>329000</v>
      </c>
      <c r="F14" s="14">
        <v>332033</v>
      </c>
      <c r="G14" s="14">
        <f t="shared" si="0"/>
        <v>-3033</v>
      </c>
      <c r="H14" s="14"/>
    </row>
    <row r="15" spans="2:8" x14ac:dyDescent="0.4">
      <c r="B15" s="12"/>
      <c r="C15" s="12"/>
      <c r="D15" s="13" t="s">
        <v>19</v>
      </c>
      <c r="E15" s="14">
        <v>6928000</v>
      </c>
      <c r="F15" s="14">
        <v>7128785</v>
      </c>
      <c r="G15" s="14">
        <f t="shared" si="0"/>
        <v>-200785</v>
      </c>
      <c r="H15" s="14"/>
    </row>
    <row r="16" spans="2:8" x14ac:dyDescent="0.4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21</v>
      </c>
      <c r="E17" s="14">
        <v>40000</v>
      </c>
      <c r="F17" s="14">
        <v>40445</v>
      </c>
      <c r="G17" s="14">
        <f t="shared" si="0"/>
        <v>-445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60995000</v>
      </c>
      <c r="F18" s="14">
        <f>+F19+F20+F21+F22+F23+F24</f>
        <v>60595951</v>
      </c>
      <c r="G18" s="14">
        <f t="shared" si="0"/>
        <v>399049</v>
      </c>
      <c r="H18" s="14"/>
    </row>
    <row r="19" spans="2:8" x14ac:dyDescent="0.4">
      <c r="B19" s="12"/>
      <c r="C19" s="12"/>
      <c r="D19" s="13" t="s">
        <v>13</v>
      </c>
      <c r="E19" s="14">
        <v>54850000</v>
      </c>
      <c r="F19" s="14">
        <v>54537903</v>
      </c>
      <c r="G19" s="14">
        <f t="shared" si="0"/>
        <v>312097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>
        <v>6145000</v>
      </c>
      <c r="F22" s="14">
        <v>6058048</v>
      </c>
      <c r="G22" s="14">
        <f t="shared" si="0"/>
        <v>86952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10965000</v>
      </c>
      <c r="F28" s="14">
        <f>+F29+F30+F31</f>
        <v>11089502</v>
      </c>
      <c r="G28" s="14">
        <f t="shared" si="0"/>
        <v>-124502</v>
      </c>
      <c r="H28" s="14"/>
    </row>
    <row r="29" spans="2:8" x14ac:dyDescent="0.4">
      <c r="B29" s="12"/>
      <c r="C29" s="12"/>
      <c r="D29" s="13" t="s">
        <v>27</v>
      </c>
      <c r="E29" s="14">
        <v>9769000</v>
      </c>
      <c r="F29" s="14">
        <v>9865957</v>
      </c>
      <c r="G29" s="14">
        <f t="shared" si="0"/>
        <v>-96957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>
        <v>1196000</v>
      </c>
      <c r="F31" s="14">
        <v>1223545</v>
      </c>
      <c r="G31" s="14">
        <f t="shared" si="0"/>
        <v>-27545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+E33+E34+E35+E36+E37+E38+E39+E40+E41+E42+E43+E44</f>
        <v>66782000</v>
      </c>
      <c r="F32" s="14">
        <f>+F33+F34+F35+F36+F37+F38+F39+F40+F41+F42+F43+F44</f>
        <v>66757097</v>
      </c>
      <c r="G32" s="14">
        <f t="shared" si="0"/>
        <v>24903</v>
      </c>
      <c r="H32" s="14"/>
    </row>
    <row r="33" spans="2:8" x14ac:dyDescent="0.4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32</v>
      </c>
      <c r="E34" s="14">
        <v>877000</v>
      </c>
      <c r="F34" s="14">
        <v>952930</v>
      </c>
      <c r="G34" s="14">
        <f t="shared" si="0"/>
        <v>-75930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>
        <v>70000</v>
      </c>
      <c r="F36" s="14">
        <v>64200</v>
      </c>
      <c r="G36" s="14">
        <f t="shared" si="0"/>
        <v>5800</v>
      </c>
      <c r="H36" s="14"/>
    </row>
    <row r="37" spans="2:8" x14ac:dyDescent="0.4">
      <c r="B37" s="12"/>
      <c r="C37" s="12"/>
      <c r="D37" s="13" t="s">
        <v>35</v>
      </c>
      <c r="E37" s="14">
        <v>27379000</v>
      </c>
      <c r="F37" s="14">
        <v>27566385</v>
      </c>
      <c r="G37" s="14">
        <f t="shared" si="0"/>
        <v>-187385</v>
      </c>
      <c r="H37" s="14"/>
    </row>
    <row r="38" spans="2:8" x14ac:dyDescent="0.4">
      <c r="B38" s="12"/>
      <c r="C38" s="12"/>
      <c r="D38" s="13" t="s">
        <v>36</v>
      </c>
      <c r="E38" s="14">
        <v>7290000</v>
      </c>
      <c r="F38" s="14">
        <v>7261415</v>
      </c>
      <c r="G38" s="14">
        <f t="shared" si="0"/>
        <v>28585</v>
      </c>
      <c r="H38" s="14"/>
    </row>
    <row r="39" spans="2:8" x14ac:dyDescent="0.4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38</v>
      </c>
      <c r="E40" s="14">
        <v>25178000</v>
      </c>
      <c r="F40" s="14">
        <v>25132670</v>
      </c>
      <c r="G40" s="14">
        <f t="shared" si="0"/>
        <v>45330</v>
      </c>
      <c r="H40" s="14"/>
    </row>
    <row r="41" spans="2:8" x14ac:dyDescent="0.4">
      <c r="B41" s="12"/>
      <c r="C41" s="12"/>
      <c r="D41" s="13" t="s">
        <v>39</v>
      </c>
      <c r="E41" s="14">
        <v>5351000</v>
      </c>
      <c r="F41" s="14">
        <v>5344797</v>
      </c>
      <c r="G41" s="14">
        <f t="shared" si="0"/>
        <v>6203</v>
      </c>
      <c r="H41" s="14"/>
    </row>
    <row r="42" spans="2:8" x14ac:dyDescent="0.4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42</v>
      </c>
      <c r="E44" s="14">
        <v>637000</v>
      </c>
      <c r="F44" s="14">
        <v>434700</v>
      </c>
      <c r="G44" s="14">
        <f t="shared" si="0"/>
        <v>202300</v>
      </c>
      <c r="H44" s="14"/>
    </row>
    <row r="45" spans="2:8" x14ac:dyDescent="0.4">
      <c r="B45" s="12"/>
      <c r="C45" s="12"/>
      <c r="D45" s="13" t="s">
        <v>43</v>
      </c>
      <c r="E45" s="14">
        <f>+E46+E47+E48+E49+E50+E51+E52+E53+E54</f>
        <v>3643755</v>
      </c>
      <c r="F45" s="14">
        <f>+F46+F47+F48+F49+F50+F51+F52+F53+F54</f>
        <v>3857258</v>
      </c>
      <c r="G45" s="14">
        <f t="shared" si="0"/>
        <v>-213503</v>
      </c>
      <c r="H45" s="14"/>
    </row>
    <row r="46" spans="2:8" x14ac:dyDescent="0.4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45</v>
      </c>
      <c r="E47" s="14">
        <v>3433755</v>
      </c>
      <c r="F47" s="14">
        <v>3566083</v>
      </c>
      <c r="G47" s="14">
        <f t="shared" si="0"/>
        <v>-132328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>
        <v>200000</v>
      </c>
      <c r="F52" s="14">
        <v>255175</v>
      </c>
      <c r="G52" s="14">
        <f t="shared" si="0"/>
        <v>-55175</v>
      </c>
      <c r="H52" s="14"/>
    </row>
    <row r="53" spans="2:8" x14ac:dyDescent="0.4">
      <c r="B53" s="12"/>
      <c r="C53" s="12"/>
      <c r="D53" s="13" t="s">
        <v>51</v>
      </c>
      <c r="E53" s="14"/>
      <c r="F53" s="14">
        <v>36000</v>
      </c>
      <c r="G53" s="14">
        <f t="shared" si="0"/>
        <v>-36000</v>
      </c>
      <c r="H53" s="14"/>
    </row>
    <row r="54" spans="2:8" x14ac:dyDescent="0.4">
      <c r="B54" s="12"/>
      <c r="C54" s="12"/>
      <c r="D54" s="13" t="s">
        <v>52</v>
      </c>
      <c r="E54" s="14">
        <v>10000</v>
      </c>
      <c r="F54" s="14"/>
      <c r="G54" s="14">
        <f t="shared" si="0"/>
        <v>10000</v>
      </c>
      <c r="H54" s="14"/>
    </row>
    <row r="55" spans="2:8" x14ac:dyDescent="0.4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">
      <c r="B56" s="12"/>
      <c r="C56" s="12"/>
      <c r="D56" s="13" t="s">
        <v>54</v>
      </c>
      <c r="E56" s="14">
        <f>+E57</f>
        <v>0</v>
      </c>
      <c r="F56" s="14">
        <f>+F57</f>
        <v>0</v>
      </c>
      <c r="G56" s="14">
        <f t="shared" si="0"/>
        <v>0</v>
      </c>
      <c r="H56" s="14"/>
    </row>
    <row r="57" spans="2:8" x14ac:dyDescent="0.4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">
      <c r="B64" s="12"/>
      <c r="C64" s="12"/>
      <c r="D64" s="13" t="s">
        <v>57</v>
      </c>
      <c r="E64" s="14">
        <f>+E65+E66</f>
        <v>0</v>
      </c>
      <c r="F64" s="14">
        <f>+F65+F66</f>
        <v>0</v>
      </c>
      <c r="G64" s="14">
        <f t="shared" si="0"/>
        <v>0</v>
      </c>
      <c r="H64" s="14"/>
    </row>
    <row r="65" spans="2:8" x14ac:dyDescent="0.4">
      <c r="B65" s="12"/>
      <c r="C65" s="12"/>
      <c r="D65" s="13" t="s">
        <v>58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59</v>
      </c>
      <c r="E66" s="14"/>
      <c r="F66" s="14"/>
      <c r="G66" s="14">
        <f t="shared" si="0"/>
        <v>0</v>
      </c>
      <c r="H66" s="14"/>
    </row>
    <row r="67" spans="2:8" x14ac:dyDescent="0.4">
      <c r="B67" s="12"/>
      <c r="C67" s="12"/>
      <c r="D67" s="13" t="s">
        <v>60</v>
      </c>
      <c r="E67" s="14"/>
      <c r="F67" s="14"/>
      <c r="G67" s="14">
        <f t="shared" si="0"/>
        <v>0</v>
      </c>
      <c r="H67" s="14"/>
    </row>
    <row r="68" spans="2:8" x14ac:dyDescent="0.4">
      <c r="B68" s="12"/>
      <c r="C68" s="12"/>
      <c r="D68" s="13" t="s">
        <v>61</v>
      </c>
      <c r="E68" s="14"/>
      <c r="F68" s="14">
        <v>60000</v>
      </c>
      <c r="G68" s="14">
        <f t="shared" si="0"/>
        <v>-60000</v>
      </c>
      <c r="H68" s="14"/>
    </row>
    <row r="69" spans="2:8" x14ac:dyDescent="0.4">
      <c r="B69" s="12"/>
      <c r="C69" s="12"/>
      <c r="D69" s="13" t="s">
        <v>62</v>
      </c>
      <c r="E69" s="14">
        <v>75000</v>
      </c>
      <c r="F69" s="14">
        <v>55279</v>
      </c>
      <c r="G69" s="14">
        <f t="shared" si="0"/>
        <v>19721</v>
      </c>
      <c r="H69" s="14"/>
    </row>
    <row r="70" spans="2:8" x14ac:dyDescent="0.4">
      <c r="B70" s="12"/>
      <c r="C70" s="12"/>
      <c r="D70" s="13" t="s">
        <v>63</v>
      </c>
      <c r="E70" s="14">
        <f>+E71+E72+E73+E75</f>
        <v>1157000</v>
      </c>
      <c r="F70" s="14">
        <f>+F71+F72+F73+F75</f>
        <v>1668433</v>
      </c>
      <c r="G70" s="14">
        <f t="shared" si="0"/>
        <v>-511433</v>
      </c>
      <c r="H70" s="14"/>
    </row>
    <row r="71" spans="2:8" x14ac:dyDescent="0.4">
      <c r="B71" s="12"/>
      <c r="C71" s="12"/>
      <c r="D71" s="13" t="s">
        <v>64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65</v>
      </c>
      <c r="E72" s="14">
        <v>500000</v>
      </c>
      <c r="F72" s="14">
        <v>488100</v>
      </c>
      <c r="G72" s="14">
        <f t="shared" si="1"/>
        <v>11900</v>
      </c>
      <c r="H72" s="14"/>
    </row>
    <row r="73" spans="2:8" x14ac:dyDescent="0.4">
      <c r="B73" s="12"/>
      <c r="C73" s="12"/>
      <c r="D73" s="13" t="s">
        <v>66</v>
      </c>
      <c r="E73" s="14">
        <f>+E74</f>
        <v>407000</v>
      </c>
      <c r="F73" s="14">
        <f>+F74</f>
        <v>1180333</v>
      </c>
      <c r="G73" s="14">
        <f t="shared" si="1"/>
        <v>-773333</v>
      </c>
      <c r="H73" s="14"/>
    </row>
    <row r="74" spans="2:8" x14ac:dyDescent="0.4">
      <c r="B74" s="12"/>
      <c r="C74" s="12"/>
      <c r="D74" s="13" t="s">
        <v>67</v>
      </c>
      <c r="E74" s="14">
        <v>407000</v>
      </c>
      <c r="F74" s="14">
        <v>1180333</v>
      </c>
      <c r="G74" s="14">
        <f t="shared" si="1"/>
        <v>-773333</v>
      </c>
      <c r="H74" s="14"/>
    </row>
    <row r="75" spans="2:8" x14ac:dyDescent="0.4">
      <c r="B75" s="12"/>
      <c r="C75" s="12"/>
      <c r="D75" s="13" t="s">
        <v>68</v>
      </c>
      <c r="E75" s="14">
        <v>250000</v>
      </c>
      <c r="F75" s="14"/>
      <c r="G75" s="14">
        <f t="shared" si="1"/>
        <v>250000</v>
      </c>
      <c r="H75" s="14"/>
    </row>
    <row r="76" spans="2:8" x14ac:dyDescent="0.4">
      <c r="B76" s="12"/>
      <c r="C76" s="12"/>
      <c r="D76" s="13" t="s">
        <v>69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5"/>
      <c r="D77" s="16" t="s">
        <v>70</v>
      </c>
      <c r="E77" s="17">
        <f>+E6+E56+E64+E67+E68+E69+E70+E76</f>
        <v>355799755</v>
      </c>
      <c r="F77" s="17">
        <f>+F6+F56+F64+F67+F68+F69+F70+F76</f>
        <v>347959418</v>
      </c>
      <c r="G77" s="17">
        <f t="shared" si="1"/>
        <v>7840337</v>
      </c>
      <c r="H77" s="17"/>
    </row>
    <row r="78" spans="2:8" x14ac:dyDescent="0.4">
      <c r="B78" s="12"/>
      <c r="C78" s="9" t="s">
        <v>71</v>
      </c>
      <c r="D78" s="13" t="s">
        <v>72</v>
      </c>
      <c r="E78" s="14">
        <f>+E79+E80+E81+E98+E99+E100+E101+E102</f>
        <v>236941400</v>
      </c>
      <c r="F78" s="14">
        <f>+F79+F80+F81+F98+F99+F100+F101+F102</f>
        <v>233266043</v>
      </c>
      <c r="G78" s="14">
        <f t="shared" si="1"/>
        <v>3675357</v>
      </c>
      <c r="H78" s="14"/>
    </row>
    <row r="79" spans="2:8" x14ac:dyDescent="0.4">
      <c r="B79" s="12"/>
      <c r="C79" s="12"/>
      <c r="D79" s="13" t="s">
        <v>73</v>
      </c>
      <c r="E79" s="14"/>
      <c r="F79" s="14"/>
      <c r="G79" s="14">
        <f t="shared" si="1"/>
        <v>0</v>
      </c>
      <c r="H79" s="14"/>
    </row>
    <row r="80" spans="2:8" x14ac:dyDescent="0.4">
      <c r="B80" s="12"/>
      <c r="C80" s="12"/>
      <c r="D80" s="13" t="s">
        <v>74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75</v>
      </c>
      <c r="E81" s="14">
        <f>+E82+E83+E84+E85+E86+E87+E88+E89+E90+E91+E92+E93+E94+E95+E96+E97</f>
        <v>128571000</v>
      </c>
      <c r="F81" s="14">
        <f>+F82+F83+F84+F85+F86+F87+F88+F89+F90+F91+F92+F93+F94+F95+F96+F97</f>
        <v>127343412</v>
      </c>
      <c r="G81" s="14">
        <f t="shared" si="1"/>
        <v>1227588</v>
      </c>
      <c r="H81" s="14"/>
    </row>
    <row r="82" spans="2:8" x14ac:dyDescent="0.4">
      <c r="B82" s="12"/>
      <c r="C82" s="12"/>
      <c r="D82" s="13" t="s">
        <v>76</v>
      </c>
      <c r="E82" s="14">
        <v>97017000</v>
      </c>
      <c r="F82" s="14">
        <v>96762663</v>
      </c>
      <c r="G82" s="14">
        <f t="shared" si="1"/>
        <v>254337</v>
      </c>
      <c r="H82" s="14"/>
    </row>
    <row r="83" spans="2:8" x14ac:dyDescent="0.4">
      <c r="B83" s="12"/>
      <c r="C83" s="12"/>
      <c r="D83" s="13" t="s">
        <v>77</v>
      </c>
      <c r="E83" s="14">
        <v>2230000</v>
      </c>
      <c r="F83" s="14">
        <v>2124000</v>
      </c>
      <c r="G83" s="14">
        <f t="shared" si="1"/>
        <v>106000</v>
      </c>
      <c r="H83" s="14"/>
    </row>
    <row r="84" spans="2:8" x14ac:dyDescent="0.4">
      <c r="B84" s="12"/>
      <c r="C84" s="12"/>
      <c r="D84" s="13" t="s">
        <v>78</v>
      </c>
      <c r="E84" s="14">
        <v>2830000</v>
      </c>
      <c r="F84" s="14">
        <v>2993480</v>
      </c>
      <c r="G84" s="14">
        <f t="shared" si="1"/>
        <v>-163480</v>
      </c>
      <c r="H84" s="14"/>
    </row>
    <row r="85" spans="2:8" x14ac:dyDescent="0.4">
      <c r="B85" s="12"/>
      <c r="C85" s="12"/>
      <c r="D85" s="13" t="s">
        <v>79</v>
      </c>
      <c r="E85" s="14">
        <v>2290000</v>
      </c>
      <c r="F85" s="14">
        <v>2256810</v>
      </c>
      <c r="G85" s="14">
        <f t="shared" si="1"/>
        <v>33190</v>
      </c>
      <c r="H85" s="14"/>
    </row>
    <row r="86" spans="2:8" x14ac:dyDescent="0.4">
      <c r="B86" s="12"/>
      <c r="C86" s="12"/>
      <c r="D86" s="13" t="s">
        <v>80</v>
      </c>
      <c r="E86" s="14">
        <v>160000</v>
      </c>
      <c r="F86" s="14">
        <v>173144</v>
      </c>
      <c r="G86" s="14">
        <f t="shared" si="1"/>
        <v>-13144</v>
      </c>
      <c r="H86" s="14"/>
    </row>
    <row r="87" spans="2:8" x14ac:dyDescent="0.4">
      <c r="B87" s="12"/>
      <c r="C87" s="12"/>
      <c r="D87" s="13" t="s">
        <v>81</v>
      </c>
      <c r="E87" s="14">
        <v>1425000</v>
      </c>
      <c r="F87" s="14">
        <v>1277760</v>
      </c>
      <c r="G87" s="14">
        <f t="shared" si="1"/>
        <v>147240</v>
      </c>
      <c r="H87" s="14"/>
    </row>
    <row r="88" spans="2:8" x14ac:dyDescent="0.4">
      <c r="B88" s="12"/>
      <c r="C88" s="12"/>
      <c r="D88" s="13" t="s">
        <v>82</v>
      </c>
      <c r="E88" s="14">
        <v>85000</v>
      </c>
      <c r="F88" s="14">
        <v>85500</v>
      </c>
      <c r="G88" s="14">
        <f t="shared" si="1"/>
        <v>-500</v>
      </c>
      <c r="H88" s="14"/>
    </row>
    <row r="89" spans="2:8" x14ac:dyDescent="0.4">
      <c r="B89" s="12"/>
      <c r="C89" s="12"/>
      <c r="D89" s="13" t="s">
        <v>83</v>
      </c>
      <c r="E89" s="14">
        <v>8983000</v>
      </c>
      <c r="F89" s="14">
        <v>9058200</v>
      </c>
      <c r="G89" s="14">
        <f t="shared" si="1"/>
        <v>-75200</v>
      </c>
      <c r="H89" s="14"/>
    </row>
    <row r="90" spans="2:8" x14ac:dyDescent="0.4">
      <c r="B90" s="12"/>
      <c r="C90" s="12"/>
      <c r="D90" s="13" t="s">
        <v>84</v>
      </c>
      <c r="E90" s="14">
        <v>3656000</v>
      </c>
      <c r="F90" s="14">
        <v>3517458</v>
      </c>
      <c r="G90" s="14">
        <f t="shared" si="1"/>
        <v>138542</v>
      </c>
      <c r="H90" s="14"/>
    </row>
    <row r="91" spans="2:8" x14ac:dyDescent="0.4">
      <c r="B91" s="12"/>
      <c r="C91" s="12"/>
      <c r="D91" s="13" t="s">
        <v>85</v>
      </c>
      <c r="E91" s="14">
        <v>750000</v>
      </c>
      <c r="F91" s="14">
        <v>728000</v>
      </c>
      <c r="G91" s="14">
        <f t="shared" si="1"/>
        <v>22000</v>
      </c>
      <c r="H91" s="14"/>
    </row>
    <row r="92" spans="2:8" x14ac:dyDescent="0.4">
      <c r="B92" s="12"/>
      <c r="C92" s="12"/>
      <c r="D92" s="13" t="s">
        <v>86</v>
      </c>
      <c r="E92" s="14">
        <v>120000</v>
      </c>
      <c r="F92" s="14">
        <v>100000</v>
      </c>
      <c r="G92" s="14">
        <f t="shared" si="1"/>
        <v>20000</v>
      </c>
      <c r="H92" s="14"/>
    </row>
    <row r="93" spans="2:8" x14ac:dyDescent="0.4">
      <c r="B93" s="12"/>
      <c r="C93" s="12"/>
      <c r="D93" s="13" t="s">
        <v>87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88</v>
      </c>
      <c r="E94" s="14">
        <v>3630000</v>
      </c>
      <c r="F94" s="14">
        <v>3082920</v>
      </c>
      <c r="G94" s="14">
        <f t="shared" si="1"/>
        <v>547080</v>
      </c>
      <c r="H94" s="14"/>
    </row>
    <row r="95" spans="2:8" x14ac:dyDescent="0.4">
      <c r="B95" s="12"/>
      <c r="C95" s="12"/>
      <c r="D95" s="13" t="s">
        <v>89</v>
      </c>
      <c r="E95" s="14">
        <v>157000</v>
      </c>
      <c r="F95" s="14">
        <v>257720</v>
      </c>
      <c r="G95" s="14">
        <f t="shared" si="1"/>
        <v>-100720</v>
      </c>
      <c r="H95" s="14"/>
    </row>
    <row r="96" spans="2:8" x14ac:dyDescent="0.4">
      <c r="B96" s="12"/>
      <c r="C96" s="12"/>
      <c r="D96" s="13" t="s">
        <v>90</v>
      </c>
      <c r="E96" s="14">
        <v>2103000</v>
      </c>
      <c r="F96" s="14">
        <v>2133951</v>
      </c>
      <c r="G96" s="14">
        <f t="shared" si="1"/>
        <v>-30951</v>
      </c>
      <c r="H96" s="14"/>
    </row>
    <row r="97" spans="2:8" x14ac:dyDescent="0.4">
      <c r="B97" s="12"/>
      <c r="C97" s="12"/>
      <c r="D97" s="13" t="s">
        <v>91</v>
      </c>
      <c r="E97" s="14">
        <v>3135000</v>
      </c>
      <c r="F97" s="14">
        <v>2791806</v>
      </c>
      <c r="G97" s="14">
        <f t="shared" si="1"/>
        <v>343194</v>
      </c>
      <c r="H97" s="14"/>
    </row>
    <row r="98" spans="2:8" x14ac:dyDescent="0.4">
      <c r="B98" s="12"/>
      <c r="C98" s="12"/>
      <c r="D98" s="13" t="s">
        <v>92</v>
      </c>
      <c r="E98" s="14">
        <v>30860400</v>
      </c>
      <c r="F98" s="14">
        <v>27895089</v>
      </c>
      <c r="G98" s="14">
        <f t="shared" si="1"/>
        <v>2965311</v>
      </c>
      <c r="H98" s="14"/>
    </row>
    <row r="99" spans="2:8" x14ac:dyDescent="0.4">
      <c r="B99" s="12"/>
      <c r="C99" s="12"/>
      <c r="D99" s="13" t="s">
        <v>93</v>
      </c>
      <c r="E99" s="14">
        <v>46586000</v>
      </c>
      <c r="F99" s="14">
        <v>46183160</v>
      </c>
      <c r="G99" s="14">
        <f t="shared" si="1"/>
        <v>402840</v>
      </c>
      <c r="H99" s="14"/>
    </row>
    <row r="100" spans="2:8" x14ac:dyDescent="0.4">
      <c r="B100" s="12"/>
      <c r="C100" s="12"/>
      <c r="D100" s="13" t="s">
        <v>94</v>
      </c>
      <c r="E100" s="14"/>
      <c r="F100" s="14"/>
      <c r="G100" s="14">
        <f t="shared" si="1"/>
        <v>0</v>
      </c>
      <c r="H100" s="14"/>
    </row>
    <row r="101" spans="2:8" x14ac:dyDescent="0.4">
      <c r="B101" s="12"/>
      <c r="C101" s="12"/>
      <c r="D101" s="13" t="s">
        <v>95</v>
      </c>
      <c r="E101" s="14">
        <v>1006000</v>
      </c>
      <c r="F101" s="14">
        <v>2217892</v>
      </c>
      <c r="G101" s="14">
        <f t="shared" si="1"/>
        <v>-1211892</v>
      </c>
      <c r="H101" s="14"/>
    </row>
    <row r="102" spans="2:8" x14ac:dyDescent="0.4">
      <c r="B102" s="12"/>
      <c r="C102" s="12"/>
      <c r="D102" s="13" t="s">
        <v>96</v>
      </c>
      <c r="E102" s="14">
        <f>+E103</f>
        <v>29918000</v>
      </c>
      <c r="F102" s="14">
        <f>+F103</f>
        <v>29626490</v>
      </c>
      <c r="G102" s="14">
        <f t="shared" si="1"/>
        <v>291510</v>
      </c>
      <c r="H102" s="14"/>
    </row>
    <row r="103" spans="2:8" x14ac:dyDescent="0.4">
      <c r="B103" s="12"/>
      <c r="C103" s="12"/>
      <c r="D103" s="13" t="s">
        <v>97</v>
      </c>
      <c r="E103" s="14">
        <v>29918000</v>
      </c>
      <c r="F103" s="14">
        <v>29626490</v>
      </c>
      <c r="G103" s="14">
        <f t="shared" si="1"/>
        <v>291510</v>
      </c>
      <c r="H103" s="14"/>
    </row>
    <row r="104" spans="2:8" x14ac:dyDescent="0.4">
      <c r="B104" s="12"/>
      <c r="C104" s="12"/>
      <c r="D104" s="13" t="s">
        <v>98</v>
      </c>
      <c r="E104" s="14">
        <f>+E105+E106+E107+E108+E109+E110+E111+E112+E113+E114+E115+E116+E117+E118+E119+E120+E121</f>
        <v>62286000</v>
      </c>
      <c r="F104" s="14">
        <f>+F105+F106+F107+F108+F109+F110+F111+F112+F113+F114+F115+F116+F117+F118+F119+F120+F121</f>
        <v>57411549</v>
      </c>
      <c r="G104" s="14">
        <f t="shared" si="1"/>
        <v>4874451</v>
      </c>
      <c r="H104" s="14"/>
    </row>
    <row r="105" spans="2:8" x14ac:dyDescent="0.4">
      <c r="B105" s="12"/>
      <c r="C105" s="12"/>
      <c r="D105" s="13" t="s">
        <v>99</v>
      </c>
      <c r="E105" s="14">
        <v>25480000</v>
      </c>
      <c r="F105" s="14">
        <v>24279328</v>
      </c>
      <c r="G105" s="14">
        <f t="shared" si="1"/>
        <v>1200672</v>
      </c>
      <c r="H105" s="14"/>
    </row>
    <row r="106" spans="2:8" x14ac:dyDescent="0.4">
      <c r="B106" s="12"/>
      <c r="C106" s="12"/>
      <c r="D106" s="13" t="s">
        <v>100</v>
      </c>
      <c r="E106" s="14">
        <v>3920000</v>
      </c>
      <c r="F106" s="14">
        <v>2928640</v>
      </c>
      <c r="G106" s="14">
        <f t="shared" si="1"/>
        <v>991360</v>
      </c>
      <c r="H106" s="14"/>
    </row>
    <row r="107" spans="2:8" x14ac:dyDescent="0.4">
      <c r="B107" s="12"/>
      <c r="C107" s="12"/>
      <c r="D107" s="13" t="s">
        <v>101</v>
      </c>
      <c r="E107" s="14"/>
      <c r="F107" s="14"/>
      <c r="G107" s="14">
        <f t="shared" si="1"/>
        <v>0</v>
      </c>
      <c r="H107" s="14"/>
    </row>
    <row r="108" spans="2:8" x14ac:dyDescent="0.4">
      <c r="B108" s="12"/>
      <c r="C108" s="12"/>
      <c r="D108" s="13" t="s">
        <v>102</v>
      </c>
      <c r="E108" s="14">
        <v>1420000</v>
      </c>
      <c r="F108" s="14">
        <v>1034424</v>
      </c>
      <c r="G108" s="14">
        <f t="shared" si="1"/>
        <v>385576</v>
      </c>
      <c r="H108" s="14"/>
    </row>
    <row r="109" spans="2:8" x14ac:dyDescent="0.4">
      <c r="B109" s="12"/>
      <c r="C109" s="12"/>
      <c r="D109" s="13" t="s">
        <v>103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104</v>
      </c>
      <c r="E110" s="14">
        <v>2120000</v>
      </c>
      <c r="F110" s="14">
        <v>2113646</v>
      </c>
      <c r="G110" s="14">
        <f t="shared" si="1"/>
        <v>6354</v>
      </c>
      <c r="H110" s="14"/>
    </row>
    <row r="111" spans="2:8" x14ac:dyDescent="0.4">
      <c r="B111" s="12"/>
      <c r="C111" s="12"/>
      <c r="D111" s="13" t="s">
        <v>105</v>
      </c>
      <c r="E111" s="14">
        <v>670000</v>
      </c>
      <c r="F111" s="14">
        <v>538807</v>
      </c>
      <c r="G111" s="14">
        <f t="shared" si="1"/>
        <v>131193</v>
      </c>
      <c r="H111" s="14"/>
    </row>
    <row r="112" spans="2:8" x14ac:dyDescent="0.4">
      <c r="B112" s="12"/>
      <c r="C112" s="12"/>
      <c r="D112" s="13" t="s">
        <v>106</v>
      </c>
      <c r="E112" s="14"/>
      <c r="F112" s="14"/>
      <c r="G112" s="14">
        <f t="shared" si="1"/>
        <v>0</v>
      </c>
      <c r="H112" s="14"/>
    </row>
    <row r="113" spans="2:8" x14ac:dyDescent="0.4">
      <c r="B113" s="12"/>
      <c r="C113" s="12"/>
      <c r="D113" s="13" t="s">
        <v>107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108</v>
      </c>
      <c r="E114" s="14">
        <v>12255000</v>
      </c>
      <c r="F114" s="14">
        <v>11490083</v>
      </c>
      <c r="G114" s="14">
        <f t="shared" si="1"/>
        <v>764917</v>
      </c>
      <c r="H114" s="14"/>
    </row>
    <row r="115" spans="2:8" x14ac:dyDescent="0.4">
      <c r="B115" s="12"/>
      <c r="C115" s="12"/>
      <c r="D115" s="13" t="s">
        <v>109</v>
      </c>
      <c r="E115" s="14">
        <v>3687000</v>
      </c>
      <c r="F115" s="14">
        <v>3635700</v>
      </c>
      <c r="G115" s="14">
        <f t="shared" si="1"/>
        <v>51300</v>
      </c>
      <c r="H115" s="14"/>
    </row>
    <row r="116" spans="2:8" x14ac:dyDescent="0.4">
      <c r="B116" s="12"/>
      <c r="C116" s="12"/>
      <c r="D116" s="13" t="s">
        <v>110</v>
      </c>
      <c r="E116" s="14">
        <v>6320000</v>
      </c>
      <c r="F116" s="14">
        <v>5413850</v>
      </c>
      <c r="G116" s="14">
        <f t="shared" si="1"/>
        <v>906150</v>
      </c>
      <c r="H116" s="14"/>
    </row>
    <row r="117" spans="2:8" x14ac:dyDescent="0.4">
      <c r="B117" s="12"/>
      <c r="C117" s="12"/>
      <c r="D117" s="13" t="s">
        <v>111</v>
      </c>
      <c r="E117" s="14">
        <v>1230000</v>
      </c>
      <c r="F117" s="14">
        <v>1725094</v>
      </c>
      <c r="G117" s="14">
        <f t="shared" si="1"/>
        <v>-495094</v>
      </c>
      <c r="H117" s="14"/>
    </row>
    <row r="118" spans="2:8" x14ac:dyDescent="0.4">
      <c r="B118" s="12"/>
      <c r="C118" s="12"/>
      <c r="D118" s="13" t="s">
        <v>112</v>
      </c>
      <c r="E118" s="14">
        <v>1771000</v>
      </c>
      <c r="F118" s="14">
        <v>1498255</v>
      </c>
      <c r="G118" s="14">
        <f t="shared" si="1"/>
        <v>272745</v>
      </c>
      <c r="H118" s="14"/>
    </row>
    <row r="119" spans="2:8" x14ac:dyDescent="0.4">
      <c r="B119" s="12"/>
      <c r="C119" s="12"/>
      <c r="D119" s="13" t="s">
        <v>113</v>
      </c>
      <c r="E119" s="14">
        <v>2983000</v>
      </c>
      <c r="F119" s="14">
        <v>2729785</v>
      </c>
      <c r="G119" s="14">
        <f t="shared" si="1"/>
        <v>253215</v>
      </c>
      <c r="H119" s="14"/>
    </row>
    <row r="120" spans="2:8" x14ac:dyDescent="0.4">
      <c r="B120" s="12"/>
      <c r="C120" s="12"/>
      <c r="D120" s="13" t="s">
        <v>114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115</v>
      </c>
      <c r="E121" s="14">
        <v>430000</v>
      </c>
      <c r="F121" s="14">
        <v>23937</v>
      </c>
      <c r="G121" s="14">
        <f t="shared" si="1"/>
        <v>406063</v>
      </c>
      <c r="H121" s="14"/>
    </row>
    <row r="122" spans="2:8" x14ac:dyDescent="0.4">
      <c r="B122" s="12"/>
      <c r="C122" s="12"/>
      <c r="D122" s="13" t="s">
        <v>116</v>
      </c>
      <c r="E122" s="14">
        <f>+E123+E124+E125+E126+E127+E128+E129+E130+E131+E132+E133+E134+E135+E136+E137+E138+E139+E140+E141+E142</f>
        <v>16205000</v>
      </c>
      <c r="F122" s="14">
        <f>+F123+F124+F125+F126+F127+F128+F129+F130+F131+F132+F133+F134+F135+F136+F137+F138+F139+F140+F141+F142</f>
        <v>15305968</v>
      </c>
      <c r="G122" s="14">
        <f t="shared" si="1"/>
        <v>899032</v>
      </c>
      <c r="H122" s="14"/>
    </row>
    <row r="123" spans="2:8" x14ac:dyDescent="0.4">
      <c r="B123" s="12"/>
      <c r="C123" s="12"/>
      <c r="D123" s="13" t="s">
        <v>117</v>
      </c>
      <c r="E123" s="14">
        <v>1200000</v>
      </c>
      <c r="F123" s="14">
        <v>1025238</v>
      </c>
      <c r="G123" s="14">
        <f t="shared" si="1"/>
        <v>174762</v>
      </c>
      <c r="H123" s="14"/>
    </row>
    <row r="124" spans="2:8" x14ac:dyDescent="0.4">
      <c r="B124" s="12"/>
      <c r="C124" s="12"/>
      <c r="D124" s="13" t="s">
        <v>118</v>
      </c>
      <c r="E124" s="14">
        <v>180000</v>
      </c>
      <c r="F124" s="14">
        <v>52888</v>
      </c>
      <c r="G124" s="14">
        <f t="shared" si="1"/>
        <v>127112</v>
      </c>
      <c r="H124" s="14"/>
    </row>
    <row r="125" spans="2:8" x14ac:dyDescent="0.4">
      <c r="B125" s="12"/>
      <c r="C125" s="12"/>
      <c r="D125" s="13" t="s">
        <v>119</v>
      </c>
      <c r="E125" s="14">
        <v>250000</v>
      </c>
      <c r="F125" s="14">
        <v>146823</v>
      </c>
      <c r="G125" s="14">
        <f t="shared" si="1"/>
        <v>103177</v>
      </c>
      <c r="H125" s="14"/>
    </row>
    <row r="126" spans="2:8" x14ac:dyDescent="0.4">
      <c r="B126" s="12"/>
      <c r="C126" s="12"/>
      <c r="D126" s="13" t="s">
        <v>120</v>
      </c>
      <c r="E126" s="14">
        <v>1740000</v>
      </c>
      <c r="F126" s="14">
        <v>1121451</v>
      </c>
      <c r="G126" s="14">
        <f t="shared" si="1"/>
        <v>618549</v>
      </c>
      <c r="H126" s="14"/>
    </row>
    <row r="127" spans="2:8" x14ac:dyDescent="0.4">
      <c r="B127" s="12"/>
      <c r="C127" s="12"/>
      <c r="D127" s="13" t="s">
        <v>121</v>
      </c>
      <c r="E127" s="14">
        <v>990000</v>
      </c>
      <c r="F127" s="14">
        <v>840428</v>
      </c>
      <c r="G127" s="14">
        <f t="shared" si="1"/>
        <v>149572</v>
      </c>
      <c r="H127" s="14"/>
    </row>
    <row r="128" spans="2:8" x14ac:dyDescent="0.4">
      <c r="B128" s="12"/>
      <c r="C128" s="12"/>
      <c r="D128" s="13" t="s">
        <v>122</v>
      </c>
      <c r="E128" s="14">
        <v>150000</v>
      </c>
      <c r="F128" s="14">
        <v>126936</v>
      </c>
      <c r="G128" s="14">
        <f t="shared" si="1"/>
        <v>23064</v>
      </c>
      <c r="H128" s="14"/>
    </row>
    <row r="129" spans="2:8" x14ac:dyDescent="0.4">
      <c r="B129" s="12"/>
      <c r="C129" s="12"/>
      <c r="D129" s="13" t="s">
        <v>123</v>
      </c>
      <c r="E129" s="14">
        <v>2220000</v>
      </c>
      <c r="F129" s="14">
        <v>1558277</v>
      </c>
      <c r="G129" s="14">
        <f t="shared" si="1"/>
        <v>661723</v>
      </c>
      <c r="H129" s="14"/>
    </row>
    <row r="130" spans="2:8" x14ac:dyDescent="0.4">
      <c r="B130" s="12"/>
      <c r="C130" s="12"/>
      <c r="D130" s="13" t="s">
        <v>124</v>
      </c>
      <c r="E130" s="14">
        <v>1420000</v>
      </c>
      <c r="F130" s="14">
        <v>1240101</v>
      </c>
      <c r="G130" s="14">
        <f t="shared" si="1"/>
        <v>179899</v>
      </c>
      <c r="H130" s="14"/>
    </row>
    <row r="131" spans="2:8" x14ac:dyDescent="0.4">
      <c r="B131" s="12"/>
      <c r="C131" s="12"/>
      <c r="D131" s="13" t="s">
        <v>125</v>
      </c>
      <c r="E131" s="14">
        <v>20000</v>
      </c>
      <c r="F131" s="14">
        <v>10359</v>
      </c>
      <c r="G131" s="14">
        <f t="shared" si="1"/>
        <v>9641</v>
      </c>
      <c r="H131" s="14"/>
    </row>
    <row r="132" spans="2:8" x14ac:dyDescent="0.4">
      <c r="B132" s="12"/>
      <c r="C132" s="12"/>
      <c r="D132" s="13" t="s">
        <v>126</v>
      </c>
      <c r="E132" s="14">
        <v>375000</v>
      </c>
      <c r="F132" s="14">
        <v>259650</v>
      </c>
      <c r="G132" s="14">
        <f t="shared" si="1"/>
        <v>115350</v>
      </c>
      <c r="H132" s="14"/>
    </row>
    <row r="133" spans="2:8" x14ac:dyDescent="0.4">
      <c r="B133" s="12"/>
      <c r="C133" s="12"/>
      <c r="D133" s="13" t="s">
        <v>127</v>
      </c>
      <c r="E133" s="14">
        <v>2500000</v>
      </c>
      <c r="F133" s="14">
        <v>3546265</v>
      </c>
      <c r="G133" s="14">
        <f t="shared" si="1"/>
        <v>-1046265</v>
      </c>
      <c r="H133" s="14"/>
    </row>
    <row r="134" spans="2:8" x14ac:dyDescent="0.4">
      <c r="B134" s="12"/>
      <c r="C134" s="12"/>
      <c r="D134" s="13" t="s">
        <v>128</v>
      </c>
      <c r="E134" s="14">
        <v>815000</v>
      </c>
      <c r="F134" s="14">
        <v>896752</v>
      </c>
      <c r="G134" s="14">
        <f t="shared" si="1"/>
        <v>-81752</v>
      </c>
      <c r="H134" s="14"/>
    </row>
    <row r="135" spans="2:8" x14ac:dyDescent="0.4">
      <c r="B135" s="12"/>
      <c r="C135" s="12"/>
      <c r="D135" s="13" t="s">
        <v>111</v>
      </c>
      <c r="E135" s="14"/>
      <c r="F135" s="14"/>
      <c r="G135" s="14">
        <f t="shared" ref="G135:G198" si="2">E135-F135</f>
        <v>0</v>
      </c>
      <c r="H135" s="14"/>
    </row>
    <row r="136" spans="2:8" x14ac:dyDescent="0.4">
      <c r="B136" s="12"/>
      <c r="C136" s="12"/>
      <c r="D136" s="13" t="s">
        <v>112</v>
      </c>
      <c r="E136" s="14"/>
      <c r="F136" s="14"/>
      <c r="G136" s="14">
        <f t="shared" si="2"/>
        <v>0</v>
      </c>
      <c r="H136" s="14"/>
    </row>
    <row r="137" spans="2:8" x14ac:dyDescent="0.4">
      <c r="B137" s="12"/>
      <c r="C137" s="12"/>
      <c r="D137" s="13" t="s">
        <v>129</v>
      </c>
      <c r="E137" s="14">
        <v>294000</v>
      </c>
      <c r="F137" s="14">
        <v>273092</v>
      </c>
      <c r="G137" s="14">
        <f t="shared" si="2"/>
        <v>20908</v>
      </c>
      <c r="H137" s="14"/>
    </row>
    <row r="138" spans="2:8" x14ac:dyDescent="0.4">
      <c r="B138" s="12"/>
      <c r="C138" s="12"/>
      <c r="D138" s="13" t="s">
        <v>130</v>
      </c>
      <c r="E138" s="14">
        <v>250000</v>
      </c>
      <c r="F138" s="14">
        <v>210810</v>
      </c>
      <c r="G138" s="14">
        <f t="shared" si="2"/>
        <v>39190</v>
      </c>
      <c r="H138" s="14"/>
    </row>
    <row r="139" spans="2:8" x14ac:dyDescent="0.4">
      <c r="B139" s="12"/>
      <c r="C139" s="12"/>
      <c r="D139" s="13" t="s">
        <v>131</v>
      </c>
      <c r="E139" s="14">
        <v>3060000</v>
      </c>
      <c r="F139" s="14">
        <v>3256976</v>
      </c>
      <c r="G139" s="14">
        <f t="shared" si="2"/>
        <v>-196976</v>
      </c>
      <c r="H139" s="14"/>
    </row>
    <row r="140" spans="2:8" x14ac:dyDescent="0.4">
      <c r="B140" s="12"/>
      <c r="C140" s="12"/>
      <c r="D140" s="13" t="s">
        <v>132</v>
      </c>
      <c r="E140" s="14">
        <v>111000</v>
      </c>
      <c r="F140" s="14">
        <v>145352</v>
      </c>
      <c r="G140" s="14">
        <f t="shared" si="2"/>
        <v>-34352</v>
      </c>
      <c r="H140" s="14"/>
    </row>
    <row r="141" spans="2:8" x14ac:dyDescent="0.4">
      <c r="B141" s="12"/>
      <c r="C141" s="12"/>
      <c r="D141" s="13" t="s">
        <v>133</v>
      </c>
      <c r="E141" s="14">
        <v>340000</v>
      </c>
      <c r="F141" s="14">
        <v>323500</v>
      </c>
      <c r="G141" s="14">
        <f t="shared" si="2"/>
        <v>16500</v>
      </c>
      <c r="H141" s="14"/>
    </row>
    <row r="142" spans="2:8" x14ac:dyDescent="0.4">
      <c r="B142" s="12"/>
      <c r="C142" s="12"/>
      <c r="D142" s="13" t="s">
        <v>115</v>
      </c>
      <c r="E142" s="14">
        <f>+E143</f>
        <v>290000</v>
      </c>
      <c r="F142" s="14">
        <f>+F143</f>
        <v>271070</v>
      </c>
      <c r="G142" s="14">
        <f t="shared" si="2"/>
        <v>18930</v>
      </c>
      <c r="H142" s="14"/>
    </row>
    <row r="143" spans="2:8" x14ac:dyDescent="0.4">
      <c r="B143" s="12"/>
      <c r="C143" s="12"/>
      <c r="D143" s="13" t="s">
        <v>134</v>
      </c>
      <c r="E143" s="14">
        <v>290000</v>
      </c>
      <c r="F143" s="14">
        <v>271070</v>
      </c>
      <c r="G143" s="14">
        <f t="shared" si="2"/>
        <v>18930</v>
      </c>
      <c r="H143" s="14"/>
    </row>
    <row r="144" spans="2:8" x14ac:dyDescent="0.4">
      <c r="B144" s="12"/>
      <c r="C144" s="12"/>
      <c r="D144" s="13" t="s">
        <v>135</v>
      </c>
      <c r="E144" s="14">
        <v>40000</v>
      </c>
      <c r="F144" s="14"/>
      <c r="G144" s="14">
        <f t="shared" si="2"/>
        <v>40000</v>
      </c>
      <c r="H144" s="14"/>
    </row>
    <row r="145" spans="2:8" x14ac:dyDescent="0.4">
      <c r="B145" s="12"/>
      <c r="C145" s="12"/>
      <c r="D145" s="13" t="s">
        <v>136</v>
      </c>
      <c r="E145" s="14"/>
      <c r="F145" s="14"/>
      <c r="G145" s="14">
        <f t="shared" si="2"/>
        <v>0</v>
      </c>
      <c r="H145" s="14"/>
    </row>
    <row r="146" spans="2:8" x14ac:dyDescent="0.4">
      <c r="B146" s="12"/>
      <c r="C146" s="12"/>
      <c r="D146" s="13" t="s">
        <v>137</v>
      </c>
      <c r="E146" s="14">
        <f>+E147+E148+E150+E151</f>
        <v>500000</v>
      </c>
      <c r="F146" s="14">
        <f>+F147+F148+F150+F151</f>
        <v>513300</v>
      </c>
      <c r="G146" s="14">
        <f t="shared" si="2"/>
        <v>-13300</v>
      </c>
      <c r="H146" s="14"/>
    </row>
    <row r="147" spans="2:8" x14ac:dyDescent="0.4">
      <c r="B147" s="12"/>
      <c r="C147" s="12"/>
      <c r="D147" s="13" t="s">
        <v>138</v>
      </c>
      <c r="E147" s="14">
        <v>500000</v>
      </c>
      <c r="F147" s="14">
        <v>513300</v>
      </c>
      <c r="G147" s="14">
        <f t="shared" si="2"/>
        <v>-13300</v>
      </c>
      <c r="H147" s="14"/>
    </row>
    <row r="148" spans="2:8" x14ac:dyDescent="0.4">
      <c r="B148" s="12"/>
      <c r="C148" s="12"/>
      <c r="D148" s="13" t="s">
        <v>115</v>
      </c>
      <c r="E148" s="14">
        <f>+E149</f>
        <v>0</v>
      </c>
      <c r="F148" s="14">
        <f>+F149</f>
        <v>0</v>
      </c>
      <c r="G148" s="14">
        <f t="shared" si="2"/>
        <v>0</v>
      </c>
      <c r="H148" s="14"/>
    </row>
    <row r="149" spans="2:8" x14ac:dyDescent="0.4">
      <c r="B149" s="12"/>
      <c r="C149" s="12"/>
      <c r="D149" s="13" t="s">
        <v>134</v>
      </c>
      <c r="E149" s="14"/>
      <c r="F149" s="14"/>
      <c r="G149" s="14">
        <f t="shared" si="2"/>
        <v>0</v>
      </c>
      <c r="H149" s="14"/>
    </row>
    <row r="150" spans="2:8" x14ac:dyDescent="0.4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140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141</v>
      </c>
      <c r="E152" s="14">
        <f>+E153+E155+E156</f>
        <v>0</v>
      </c>
      <c r="F152" s="14">
        <f>+F153+F155+F156</f>
        <v>0</v>
      </c>
      <c r="G152" s="14">
        <f t="shared" si="2"/>
        <v>0</v>
      </c>
      <c r="H152" s="14"/>
    </row>
    <row r="153" spans="2:8" x14ac:dyDescent="0.4">
      <c r="B153" s="12"/>
      <c r="C153" s="12"/>
      <c r="D153" s="13" t="s">
        <v>142</v>
      </c>
      <c r="E153" s="14">
        <f>+E154</f>
        <v>0</v>
      </c>
      <c r="F153" s="14">
        <f>+F154</f>
        <v>0</v>
      </c>
      <c r="G153" s="14">
        <f t="shared" si="2"/>
        <v>0</v>
      </c>
      <c r="H153" s="14"/>
    </row>
    <row r="154" spans="2:8" x14ac:dyDescent="0.4">
      <c r="B154" s="12"/>
      <c r="C154" s="12"/>
      <c r="D154" s="13" t="s">
        <v>143</v>
      </c>
      <c r="E154" s="14"/>
      <c r="F154" s="14"/>
      <c r="G154" s="14">
        <f t="shared" si="2"/>
        <v>0</v>
      </c>
      <c r="H154" s="14"/>
    </row>
    <row r="155" spans="2:8" x14ac:dyDescent="0.4">
      <c r="B155" s="12"/>
      <c r="C155" s="12"/>
      <c r="D155" s="13" t="s">
        <v>144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145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5"/>
      <c r="D157" s="16" t="s">
        <v>146</v>
      </c>
      <c r="E157" s="17">
        <f>+E78+E104+E122+E144+E145+E146+E152</f>
        <v>315972400</v>
      </c>
      <c r="F157" s="17">
        <f>+F78+F104+F122+F144+F145+F146+F152</f>
        <v>306496860</v>
      </c>
      <c r="G157" s="17">
        <f t="shared" si="2"/>
        <v>9475540</v>
      </c>
      <c r="H157" s="17"/>
    </row>
    <row r="158" spans="2:8" x14ac:dyDescent="0.4">
      <c r="B158" s="15"/>
      <c r="C158" s="18" t="s">
        <v>147</v>
      </c>
      <c r="D158" s="19"/>
      <c r="E158" s="20">
        <f xml:space="preserve"> +E77 - E157</f>
        <v>39827355</v>
      </c>
      <c r="F158" s="20">
        <f xml:space="preserve"> +F77 - F157</f>
        <v>41462558</v>
      </c>
      <c r="G158" s="20">
        <f t="shared" si="2"/>
        <v>-1635203</v>
      </c>
      <c r="H158" s="20"/>
    </row>
    <row r="159" spans="2:8" x14ac:dyDescent="0.4">
      <c r="B159" s="9" t="s">
        <v>148</v>
      </c>
      <c r="C159" s="9" t="s">
        <v>10</v>
      </c>
      <c r="D159" s="13" t="s">
        <v>149</v>
      </c>
      <c r="E159" s="14">
        <f>+E160+E161</f>
        <v>0</v>
      </c>
      <c r="F159" s="14">
        <f>+F160+F161</f>
        <v>0</v>
      </c>
      <c r="G159" s="14">
        <f t="shared" si="2"/>
        <v>0</v>
      </c>
      <c r="H159" s="14"/>
    </row>
    <row r="160" spans="2:8" x14ac:dyDescent="0.4">
      <c r="B160" s="12"/>
      <c r="C160" s="12"/>
      <c r="D160" s="13" t="s">
        <v>150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151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152</v>
      </c>
      <c r="E162" s="14">
        <f>+E163+E164</f>
        <v>0</v>
      </c>
      <c r="F162" s="14">
        <f>+F163+F164</f>
        <v>0</v>
      </c>
      <c r="G162" s="14">
        <f t="shared" si="2"/>
        <v>0</v>
      </c>
      <c r="H162" s="14"/>
    </row>
    <row r="163" spans="2:8" x14ac:dyDescent="0.4">
      <c r="B163" s="12"/>
      <c r="C163" s="12"/>
      <c r="D163" s="13" t="s">
        <v>153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154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155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156</v>
      </c>
      <c r="E166" s="14"/>
      <c r="F166" s="14"/>
      <c r="G166" s="14">
        <f t="shared" si="2"/>
        <v>0</v>
      </c>
      <c r="H166" s="14"/>
    </row>
    <row r="167" spans="2:8" x14ac:dyDescent="0.4">
      <c r="B167" s="12"/>
      <c r="C167" s="12"/>
      <c r="D167" s="13" t="s">
        <v>157</v>
      </c>
      <c r="E167" s="14">
        <f>+E168+E169+E170+E171</f>
        <v>0</v>
      </c>
      <c r="F167" s="14">
        <f>+F168+F169+F170+F171</f>
        <v>0</v>
      </c>
      <c r="G167" s="14">
        <f t="shared" si="2"/>
        <v>0</v>
      </c>
      <c r="H167" s="14"/>
    </row>
    <row r="168" spans="2:8" x14ac:dyDescent="0.4">
      <c r="B168" s="12"/>
      <c r="C168" s="12"/>
      <c r="D168" s="13" t="s">
        <v>158</v>
      </c>
      <c r="E168" s="14"/>
      <c r="F168" s="14"/>
      <c r="G168" s="14">
        <f t="shared" si="2"/>
        <v>0</v>
      </c>
      <c r="H168" s="14"/>
    </row>
    <row r="169" spans="2:8" x14ac:dyDescent="0.4">
      <c r="B169" s="12"/>
      <c r="C169" s="12"/>
      <c r="D169" s="13" t="s">
        <v>159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160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161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162</v>
      </c>
      <c r="E172" s="14">
        <f>+E173</f>
        <v>0</v>
      </c>
      <c r="F172" s="14">
        <f>+F173</f>
        <v>0</v>
      </c>
      <c r="G172" s="14">
        <f t="shared" si="2"/>
        <v>0</v>
      </c>
      <c r="H172" s="14"/>
    </row>
    <row r="173" spans="2:8" x14ac:dyDescent="0.4">
      <c r="B173" s="12"/>
      <c r="C173" s="12"/>
      <c r="D173" s="13" t="s">
        <v>68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5"/>
      <c r="D174" s="16" t="s">
        <v>163</v>
      </c>
      <c r="E174" s="17">
        <f>+E159+E162+E165+E166+E167+E172</f>
        <v>0</v>
      </c>
      <c r="F174" s="17">
        <f>+F159+F162+F165+F166+F167+F172</f>
        <v>0</v>
      </c>
      <c r="G174" s="17">
        <f t="shared" si="2"/>
        <v>0</v>
      </c>
      <c r="H174" s="17"/>
    </row>
    <row r="175" spans="2:8" x14ac:dyDescent="0.4">
      <c r="B175" s="12"/>
      <c r="C175" s="9" t="s">
        <v>71</v>
      </c>
      <c r="D175" s="13" t="s">
        <v>164</v>
      </c>
      <c r="E175" s="14"/>
      <c r="F175" s="14"/>
      <c r="G175" s="14">
        <f t="shared" si="2"/>
        <v>0</v>
      </c>
      <c r="H175" s="14"/>
    </row>
    <row r="176" spans="2:8" x14ac:dyDescent="0.4">
      <c r="B176" s="12"/>
      <c r="C176" s="12"/>
      <c r="D176" s="13" t="s">
        <v>165</v>
      </c>
      <c r="E176" s="14">
        <f>+E177+E178+E179+E180+E181+E182+E183+E184+E185+E186</f>
        <v>14018000</v>
      </c>
      <c r="F176" s="14">
        <f>+F177+F178+F179+F180+F181+F182+F183+F184+F185+F186</f>
        <v>13587290</v>
      </c>
      <c r="G176" s="14">
        <f t="shared" si="2"/>
        <v>430710</v>
      </c>
      <c r="H176" s="14"/>
    </row>
    <row r="177" spans="2:8" x14ac:dyDescent="0.4">
      <c r="B177" s="12"/>
      <c r="C177" s="12"/>
      <c r="D177" s="13" t="s">
        <v>166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167</v>
      </c>
      <c r="E178" s="14">
        <v>2300000</v>
      </c>
      <c r="F178" s="14">
        <v>1815000</v>
      </c>
      <c r="G178" s="14">
        <f t="shared" si="2"/>
        <v>485000</v>
      </c>
      <c r="H178" s="14"/>
    </row>
    <row r="179" spans="2:8" x14ac:dyDescent="0.4">
      <c r="B179" s="12"/>
      <c r="C179" s="12"/>
      <c r="D179" s="13" t="s">
        <v>168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169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170</v>
      </c>
      <c r="E181" s="14">
        <v>1508000</v>
      </c>
      <c r="F181" s="14">
        <v>1552290</v>
      </c>
      <c r="G181" s="14">
        <f t="shared" si="2"/>
        <v>-44290</v>
      </c>
      <c r="H181" s="14"/>
    </row>
    <row r="182" spans="2:8" x14ac:dyDescent="0.4">
      <c r="B182" s="12"/>
      <c r="C182" s="12"/>
      <c r="D182" s="13" t="s">
        <v>171</v>
      </c>
      <c r="E182" s="14"/>
      <c r="F182" s="14"/>
      <c r="G182" s="14">
        <f t="shared" si="2"/>
        <v>0</v>
      </c>
      <c r="H182" s="14"/>
    </row>
    <row r="183" spans="2:8" x14ac:dyDescent="0.4">
      <c r="B183" s="12"/>
      <c r="C183" s="12"/>
      <c r="D183" s="13" t="s">
        <v>172</v>
      </c>
      <c r="E183" s="14"/>
      <c r="F183" s="14"/>
      <c r="G183" s="14">
        <f t="shared" si="2"/>
        <v>0</v>
      </c>
      <c r="H183" s="14"/>
    </row>
    <row r="184" spans="2:8" x14ac:dyDescent="0.4">
      <c r="B184" s="12"/>
      <c r="C184" s="12"/>
      <c r="D184" s="13" t="s">
        <v>173</v>
      </c>
      <c r="E184" s="14">
        <v>10210000</v>
      </c>
      <c r="F184" s="14">
        <v>10220000</v>
      </c>
      <c r="G184" s="14">
        <f t="shared" si="2"/>
        <v>-10000</v>
      </c>
      <c r="H184" s="14"/>
    </row>
    <row r="185" spans="2:8" x14ac:dyDescent="0.4">
      <c r="B185" s="12"/>
      <c r="C185" s="12"/>
      <c r="D185" s="13" t="s">
        <v>174</v>
      </c>
      <c r="E185" s="14"/>
      <c r="F185" s="14"/>
      <c r="G185" s="14">
        <f t="shared" si="2"/>
        <v>0</v>
      </c>
      <c r="H185" s="14"/>
    </row>
    <row r="186" spans="2:8" x14ac:dyDescent="0.4">
      <c r="B186" s="12"/>
      <c r="C186" s="12"/>
      <c r="D186" s="13" t="s">
        <v>175</v>
      </c>
      <c r="E186" s="14"/>
      <c r="F186" s="14"/>
      <c r="G186" s="14">
        <f t="shared" si="2"/>
        <v>0</v>
      </c>
      <c r="H186" s="14"/>
    </row>
    <row r="187" spans="2:8" x14ac:dyDescent="0.4">
      <c r="B187" s="12"/>
      <c r="C187" s="12"/>
      <c r="D187" s="13" t="s">
        <v>176</v>
      </c>
      <c r="E187" s="14"/>
      <c r="F187" s="14"/>
      <c r="G187" s="14">
        <f t="shared" si="2"/>
        <v>0</v>
      </c>
      <c r="H187" s="14"/>
    </row>
    <row r="188" spans="2:8" x14ac:dyDescent="0.4">
      <c r="B188" s="12"/>
      <c r="C188" s="12"/>
      <c r="D188" s="13" t="s">
        <v>177</v>
      </c>
      <c r="E188" s="14"/>
      <c r="F188" s="14"/>
      <c r="G188" s="14">
        <f t="shared" si="2"/>
        <v>0</v>
      </c>
      <c r="H188" s="14"/>
    </row>
    <row r="189" spans="2:8" x14ac:dyDescent="0.4">
      <c r="B189" s="12"/>
      <c r="C189" s="12"/>
      <c r="D189" s="13" t="s">
        <v>178</v>
      </c>
      <c r="E189" s="14">
        <f>+E190</f>
        <v>0</v>
      </c>
      <c r="F189" s="14">
        <f>+F190</f>
        <v>0</v>
      </c>
      <c r="G189" s="14">
        <f t="shared" si="2"/>
        <v>0</v>
      </c>
      <c r="H189" s="14"/>
    </row>
    <row r="190" spans="2:8" x14ac:dyDescent="0.4">
      <c r="B190" s="12"/>
      <c r="C190" s="12"/>
      <c r="D190" s="13" t="s">
        <v>140</v>
      </c>
      <c r="E190" s="14"/>
      <c r="F190" s="14"/>
      <c r="G190" s="14">
        <f t="shared" si="2"/>
        <v>0</v>
      </c>
      <c r="H190" s="14"/>
    </row>
    <row r="191" spans="2:8" x14ac:dyDescent="0.4">
      <c r="B191" s="12"/>
      <c r="C191" s="15"/>
      <c r="D191" s="16" t="s">
        <v>179</v>
      </c>
      <c r="E191" s="17">
        <f>+E175+E176+E187+E188+E189</f>
        <v>14018000</v>
      </c>
      <c r="F191" s="17">
        <f>+F175+F176+F187+F188+F189</f>
        <v>13587290</v>
      </c>
      <c r="G191" s="17">
        <f t="shared" si="2"/>
        <v>430710</v>
      </c>
      <c r="H191" s="17"/>
    </row>
    <row r="192" spans="2:8" x14ac:dyDescent="0.4">
      <c r="B192" s="15"/>
      <c r="C192" s="21" t="s">
        <v>180</v>
      </c>
      <c r="D192" s="19"/>
      <c r="E192" s="20">
        <f xml:space="preserve"> +E174 - E191</f>
        <v>-14018000</v>
      </c>
      <c r="F192" s="20">
        <f xml:space="preserve"> +F174 - F191</f>
        <v>-13587290</v>
      </c>
      <c r="G192" s="20">
        <f t="shared" si="2"/>
        <v>-430710</v>
      </c>
      <c r="H192" s="20"/>
    </row>
    <row r="193" spans="2:8" x14ac:dyDescent="0.4">
      <c r="B193" s="9" t="s">
        <v>181</v>
      </c>
      <c r="C193" s="9" t="s">
        <v>10</v>
      </c>
      <c r="D193" s="13" t="s">
        <v>182</v>
      </c>
      <c r="E193" s="14"/>
      <c r="F193" s="14"/>
      <c r="G193" s="14">
        <f t="shared" si="2"/>
        <v>0</v>
      </c>
      <c r="H193" s="14"/>
    </row>
    <row r="194" spans="2:8" x14ac:dyDescent="0.4">
      <c r="B194" s="12"/>
      <c r="C194" s="12"/>
      <c r="D194" s="13" t="s">
        <v>183</v>
      </c>
      <c r="E194" s="14"/>
      <c r="F194" s="14"/>
      <c r="G194" s="14">
        <f t="shared" si="2"/>
        <v>0</v>
      </c>
      <c r="H194" s="14"/>
    </row>
    <row r="195" spans="2:8" x14ac:dyDescent="0.4">
      <c r="B195" s="12"/>
      <c r="C195" s="12"/>
      <c r="D195" s="13" t="s">
        <v>184</v>
      </c>
      <c r="E195" s="14"/>
      <c r="F195" s="14"/>
      <c r="G195" s="14">
        <f t="shared" si="2"/>
        <v>0</v>
      </c>
      <c r="H195" s="14"/>
    </row>
    <row r="196" spans="2:8" x14ac:dyDescent="0.4">
      <c r="B196" s="12"/>
      <c r="C196" s="12"/>
      <c r="D196" s="13" t="s">
        <v>185</v>
      </c>
      <c r="E196" s="14"/>
      <c r="F196" s="14"/>
      <c r="G196" s="14">
        <f t="shared" si="2"/>
        <v>0</v>
      </c>
      <c r="H196" s="14"/>
    </row>
    <row r="197" spans="2:8" x14ac:dyDescent="0.4">
      <c r="B197" s="12"/>
      <c r="C197" s="12"/>
      <c r="D197" s="13" t="s">
        <v>186</v>
      </c>
      <c r="E197" s="14"/>
      <c r="F197" s="14"/>
      <c r="G197" s="14">
        <f t="shared" si="2"/>
        <v>0</v>
      </c>
      <c r="H197" s="14"/>
    </row>
    <row r="198" spans="2:8" x14ac:dyDescent="0.4">
      <c r="B198" s="12"/>
      <c r="C198" s="12"/>
      <c r="D198" s="13" t="s">
        <v>187</v>
      </c>
      <c r="E198" s="14"/>
      <c r="F198" s="14"/>
      <c r="G198" s="14">
        <f t="shared" si="2"/>
        <v>0</v>
      </c>
      <c r="H198" s="14"/>
    </row>
    <row r="199" spans="2:8" x14ac:dyDescent="0.4">
      <c r="B199" s="12"/>
      <c r="C199" s="12"/>
      <c r="D199" s="13" t="s">
        <v>188</v>
      </c>
      <c r="E199" s="14"/>
      <c r="F199" s="14"/>
      <c r="G199" s="14">
        <f t="shared" ref="G199:G249" si="3">E199-F199</f>
        <v>0</v>
      </c>
      <c r="H199" s="14"/>
    </row>
    <row r="200" spans="2:8" x14ac:dyDescent="0.4">
      <c r="B200" s="12"/>
      <c r="C200" s="12"/>
      <c r="D200" s="13" t="s">
        <v>189</v>
      </c>
      <c r="E200" s="14">
        <f>+E201+E202+E203+E204+E205+E206</f>
        <v>9900000</v>
      </c>
      <c r="F200" s="14">
        <f>+F201+F202+F203+F204+F205+F206</f>
        <v>11800072</v>
      </c>
      <c r="G200" s="14">
        <f t="shared" si="3"/>
        <v>-1900072</v>
      </c>
      <c r="H200" s="14"/>
    </row>
    <row r="201" spans="2:8" x14ac:dyDescent="0.4">
      <c r="B201" s="12"/>
      <c r="C201" s="12"/>
      <c r="D201" s="13" t="s">
        <v>190</v>
      </c>
      <c r="E201" s="14"/>
      <c r="F201" s="14">
        <v>1900072</v>
      </c>
      <c r="G201" s="14">
        <f t="shared" si="3"/>
        <v>-1900072</v>
      </c>
      <c r="H201" s="14"/>
    </row>
    <row r="202" spans="2:8" x14ac:dyDescent="0.4">
      <c r="B202" s="12"/>
      <c r="C202" s="12"/>
      <c r="D202" s="13" t="s">
        <v>191</v>
      </c>
      <c r="E202" s="14"/>
      <c r="F202" s="14"/>
      <c r="G202" s="14">
        <f t="shared" si="3"/>
        <v>0</v>
      </c>
      <c r="H202" s="14"/>
    </row>
    <row r="203" spans="2:8" x14ac:dyDescent="0.4">
      <c r="B203" s="12"/>
      <c r="C203" s="12"/>
      <c r="D203" s="13" t="s">
        <v>192</v>
      </c>
      <c r="E203" s="14"/>
      <c r="F203" s="14"/>
      <c r="G203" s="14">
        <f t="shared" si="3"/>
        <v>0</v>
      </c>
      <c r="H203" s="14"/>
    </row>
    <row r="204" spans="2:8" x14ac:dyDescent="0.4">
      <c r="B204" s="12"/>
      <c r="C204" s="12"/>
      <c r="D204" s="13" t="s">
        <v>193</v>
      </c>
      <c r="E204" s="14"/>
      <c r="F204" s="14"/>
      <c r="G204" s="14">
        <f t="shared" si="3"/>
        <v>0</v>
      </c>
      <c r="H204" s="14"/>
    </row>
    <row r="205" spans="2:8" x14ac:dyDescent="0.4">
      <c r="B205" s="12"/>
      <c r="C205" s="12"/>
      <c r="D205" s="13" t="s">
        <v>194</v>
      </c>
      <c r="E205" s="14"/>
      <c r="F205" s="14"/>
      <c r="G205" s="14">
        <f t="shared" si="3"/>
        <v>0</v>
      </c>
      <c r="H205" s="14"/>
    </row>
    <row r="206" spans="2:8" x14ac:dyDescent="0.4">
      <c r="B206" s="12"/>
      <c r="C206" s="12"/>
      <c r="D206" s="13" t="s">
        <v>195</v>
      </c>
      <c r="E206" s="14">
        <v>9900000</v>
      </c>
      <c r="F206" s="14">
        <v>9900000</v>
      </c>
      <c r="G206" s="14">
        <f t="shared" si="3"/>
        <v>0</v>
      </c>
      <c r="H206" s="14"/>
    </row>
    <row r="207" spans="2:8" x14ac:dyDescent="0.4">
      <c r="B207" s="12"/>
      <c r="C207" s="12"/>
      <c r="D207" s="13" t="s">
        <v>196</v>
      </c>
      <c r="E207" s="14"/>
      <c r="F207" s="14"/>
      <c r="G207" s="14">
        <f t="shared" si="3"/>
        <v>0</v>
      </c>
      <c r="H207" s="14"/>
    </row>
    <row r="208" spans="2:8" x14ac:dyDescent="0.4">
      <c r="B208" s="12"/>
      <c r="C208" s="12"/>
      <c r="D208" s="13" t="s">
        <v>197</v>
      </c>
      <c r="E208" s="14"/>
      <c r="F208" s="14"/>
      <c r="G208" s="14">
        <f t="shared" si="3"/>
        <v>0</v>
      </c>
      <c r="H208" s="14"/>
    </row>
    <row r="209" spans="2:8" x14ac:dyDescent="0.4">
      <c r="B209" s="12"/>
      <c r="C209" s="12"/>
      <c r="D209" s="13" t="s">
        <v>198</v>
      </c>
      <c r="E209" s="14"/>
      <c r="F209" s="14"/>
      <c r="G209" s="14">
        <f t="shared" si="3"/>
        <v>0</v>
      </c>
      <c r="H209" s="14"/>
    </row>
    <row r="210" spans="2:8" x14ac:dyDescent="0.4">
      <c r="B210" s="12"/>
      <c r="C210" s="12"/>
      <c r="D210" s="13" t="s">
        <v>199</v>
      </c>
      <c r="E210" s="14"/>
      <c r="F210" s="14"/>
      <c r="G210" s="14">
        <f t="shared" si="3"/>
        <v>0</v>
      </c>
      <c r="H210" s="14"/>
    </row>
    <row r="211" spans="2:8" x14ac:dyDescent="0.4">
      <c r="B211" s="12"/>
      <c r="C211" s="12"/>
      <c r="D211" s="13" t="s">
        <v>200</v>
      </c>
      <c r="E211" s="14">
        <v>5000000</v>
      </c>
      <c r="F211" s="14">
        <v>5000000</v>
      </c>
      <c r="G211" s="14">
        <f t="shared" si="3"/>
        <v>0</v>
      </c>
      <c r="H211" s="14"/>
    </row>
    <row r="212" spans="2:8" x14ac:dyDescent="0.4">
      <c r="B212" s="12"/>
      <c r="C212" s="12"/>
      <c r="D212" s="13" t="s">
        <v>201</v>
      </c>
      <c r="E212" s="14"/>
      <c r="F212" s="14"/>
      <c r="G212" s="14">
        <f t="shared" si="3"/>
        <v>0</v>
      </c>
      <c r="H212" s="14"/>
    </row>
    <row r="213" spans="2:8" x14ac:dyDescent="0.4">
      <c r="B213" s="12"/>
      <c r="C213" s="12"/>
      <c r="D213" s="13" t="s">
        <v>202</v>
      </c>
      <c r="E213" s="14"/>
      <c r="F213" s="14"/>
      <c r="G213" s="14">
        <f t="shared" si="3"/>
        <v>0</v>
      </c>
      <c r="H213" s="14"/>
    </row>
    <row r="214" spans="2:8" x14ac:dyDescent="0.4">
      <c r="B214" s="12"/>
      <c r="C214" s="12"/>
      <c r="D214" s="13" t="s">
        <v>203</v>
      </c>
      <c r="E214" s="14"/>
      <c r="F214" s="14"/>
      <c r="G214" s="14">
        <f t="shared" si="3"/>
        <v>0</v>
      </c>
      <c r="H214" s="14"/>
    </row>
    <row r="215" spans="2:8" x14ac:dyDescent="0.4">
      <c r="B215" s="12"/>
      <c r="C215" s="12"/>
      <c r="D215" s="13" t="s">
        <v>204</v>
      </c>
      <c r="E215" s="14">
        <f>+E216+E217+E218</f>
        <v>0</v>
      </c>
      <c r="F215" s="14">
        <f>+F216+F217+F218</f>
        <v>0</v>
      </c>
      <c r="G215" s="14">
        <f t="shared" si="3"/>
        <v>0</v>
      </c>
      <c r="H215" s="14"/>
    </row>
    <row r="216" spans="2:8" x14ac:dyDescent="0.4">
      <c r="B216" s="12"/>
      <c r="C216" s="12"/>
      <c r="D216" s="13" t="s">
        <v>205</v>
      </c>
      <c r="E216" s="14"/>
      <c r="F216" s="14"/>
      <c r="G216" s="14">
        <f t="shared" si="3"/>
        <v>0</v>
      </c>
      <c r="H216" s="14"/>
    </row>
    <row r="217" spans="2:8" x14ac:dyDescent="0.4">
      <c r="B217" s="12"/>
      <c r="C217" s="12"/>
      <c r="D217" s="13" t="s">
        <v>206</v>
      </c>
      <c r="E217" s="14"/>
      <c r="F217" s="14"/>
      <c r="G217" s="14">
        <f t="shared" si="3"/>
        <v>0</v>
      </c>
      <c r="H217" s="14"/>
    </row>
    <row r="218" spans="2:8" x14ac:dyDescent="0.4">
      <c r="B218" s="12"/>
      <c r="C218" s="12"/>
      <c r="D218" s="13" t="s">
        <v>68</v>
      </c>
      <c r="E218" s="14"/>
      <c r="F218" s="14"/>
      <c r="G218" s="14">
        <f t="shared" si="3"/>
        <v>0</v>
      </c>
      <c r="H218" s="14"/>
    </row>
    <row r="219" spans="2:8" x14ac:dyDescent="0.4">
      <c r="B219" s="12"/>
      <c r="C219" s="15"/>
      <c r="D219" s="16" t="s">
        <v>207</v>
      </c>
      <c r="E219" s="17">
        <f>+E193+E194+E195+E196+E197+E198+E199+E200+E207+E208+E209+E210+E211+E212+E213+E214+E215</f>
        <v>14900000</v>
      </c>
      <c r="F219" s="17">
        <f>+F193+F194+F195+F196+F197+F198+F199+F200+F207+F208+F209+F210+F211+F212+F213+F214+F215</f>
        <v>16800072</v>
      </c>
      <c r="G219" s="17">
        <f t="shared" si="3"/>
        <v>-1900072</v>
      </c>
      <c r="H219" s="17"/>
    </row>
    <row r="220" spans="2:8" x14ac:dyDescent="0.4">
      <c r="B220" s="12"/>
      <c r="C220" s="9" t="s">
        <v>71</v>
      </c>
      <c r="D220" s="13" t="s">
        <v>208</v>
      </c>
      <c r="E220" s="14"/>
      <c r="F220" s="14"/>
      <c r="G220" s="14">
        <f t="shared" si="3"/>
        <v>0</v>
      </c>
      <c r="H220" s="14"/>
    </row>
    <row r="221" spans="2:8" x14ac:dyDescent="0.4">
      <c r="B221" s="12"/>
      <c r="C221" s="12"/>
      <c r="D221" s="13" t="s">
        <v>209</v>
      </c>
      <c r="E221" s="14"/>
      <c r="F221" s="14"/>
      <c r="G221" s="14">
        <f t="shared" si="3"/>
        <v>0</v>
      </c>
      <c r="H221" s="14"/>
    </row>
    <row r="222" spans="2:8" x14ac:dyDescent="0.4">
      <c r="B222" s="12"/>
      <c r="C222" s="12"/>
      <c r="D222" s="13" t="s">
        <v>210</v>
      </c>
      <c r="E222" s="14"/>
      <c r="F222" s="14"/>
      <c r="G222" s="14">
        <f t="shared" si="3"/>
        <v>0</v>
      </c>
      <c r="H222" s="14"/>
    </row>
    <row r="223" spans="2:8" x14ac:dyDescent="0.4">
      <c r="B223" s="12"/>
      <c r="C223" s="12"/>
      <c r="D223" s="13" t="s">
        <v>211</v>
      </c>
      <c r="E223" s="14">
        <f>+E224</f>
        <v>0</v>
      </c>
      <c r="F223" s="14">
        <f>+F224</f>
        <v>0</v>
      </c>
      <c r="G223" s="14">
        <f t="shared" si="3"/>
        <v>0</v>
      </c>
      <c r="H223" s="14"/>
    </row>
    <row r="224" spans="2:8" x14ac:dyDescent="0.4">
      <c r="B224" s="12"/>
      <c r="C224" s="12"/>
      <c r="D224" s="13" t="s">
        <v>212</v>
      </c>
      <c r="E224" s="14"/>
      <c r="F224" s="14"/>
      <c r="G224" s="14">
        <f t="shared" si="3"/>
        <v>0</v>
      </c>
      <c r="H224" s="14"/>
    </row>
    <row r="225" spans="2:8" x14ac:dyDescent="0.4">
      <c r="B225" s="12"/>
      <c r="C225" s="12"/>
      <c r="D225" s="13" t="s">
        <v>213</v>
      </c>
      <c r="E225" s="14"/>
      <c r="F225" s="14"/>
      <c r="G225" s="14">
        <f t="shared" si="3"/>
        <v>0</v>
      </c>
      <c r="H225" s="14"/>
    </row>
    <row r="226" spans="2:8" x14ac:dyDescent="0.4">
      <c r="B226" s="12"/>
      <c r="C226" s="12"/>
      <c r="D226" s="13" t="s">
        <v>214</v>
      </c>
      <c r="E226" s="14"/>
      <c r="F226" s="14"/>
      <c r="G226" s="14">
        <f t="shared" si="3"/>
        <v>0</v>
      </c>
      <c r="H226" s="14"/>
    </row>
    <row r="227" spans="2:8" x14ac:dyDescent="0.4">
      <c r="B227" s="12"/>
      <c r="C227" s="12"/>
      <c r="D227" s="13" t="s">
        <v>215</v>
      </c>
      <c r="E227" s="14">
        <f>+E228+E229+E230+E231+E232+E233</f>
        <v>3850000</v>
      </c>
      <c r="F227" s="14">
        <f>+F228+F229+F230+F231+F232+F233</f>
        <v>9624696</v>
      </c>
      <c r="G227" s="14">
        <f t="shared" si="3"/>
        <v>-5774696</v>
      </c>
      <c r="H227" s="14"/>
    </row>
    <row r="228" spans="2:8" x14ac:dyDescent="0.4">
      <c r="B228" s="12"/>
      <c r="C228" s="12"/>
      <c r="D228" s="13" t="s">
        <v>216</v>
      </c>
      <c r="E228" s="14">
        <v>3850000</v>
      </c>
      <c r="F228" s="14">
        <v>3649696</v>
      </c>
      <c r="G228" s="14">
        <f t="shared" si="3"/>
        <v>200304</v>
      </c>
      <c r="H228" s="14"/>
    </row>
    <row r="229" spans="2:8" x14ac:dyDescent="0.4">
      <c r="B229" s="12"/>
      <c r="C229" s="12"/>
      <c r="D229" s="13" t="s">
        <v>217</v>
      </c>
      <c r="E229" s="14"/>
      <c r="F229" s="14"/>
      <c r="G229" s="14">
        <f t="shared" si="3"/>
        <v>0</v>
      </c>
      <c r="H229" s="14"/>
    </row>
    <row r="230" spans="2:8" x14ac:dyDescent="0.4">
      <c r="B230" s="12"/>
      <c r="C230" s="12"/>
      <c r="D230" s="13" t="s">
        <v>218</v>
      </c>
      <c r="E230" s="14"/>
      <c r="F230" s="14"/>
      <c r="G230" s="14">
        <f t="shared" si="3"/>
        <v>0</v>
      </c>
      <c r="H230" s="14"/>
    </row>
    <row r="231" spans="2:8" x14ac:dyDescent="0.4">
      <c r="B231" s="12"/>
      <c r="C231" s="12"/>
      <c r="D231" s="13" t="s">
        <v>219</v>
      </c>
      <c r="E231" s="14"/>
      <c r="F231" s="14"/>
      <c r="G231" s="14">
        <f t="shared" si="3"/>
        <v>0</v>
      </c>
      <c r="H231" s="14"/>
    </row>
    <row r="232" spans="2:8" x14ac:dyDescent="0.4">
      <c r="B232" s="12"/>
      <c r="C232" s="12"/>
      <c r="D232" s="13" t="s">
        <v>220</v>
      </c>
      <c r="E232" s="14"/>
      <c r="F232" s="14">
        <v>5975000</v>
      </c>
      <c r="G232" s="14">
        <f t="shared" si="3"/>
        <v>-5975000</v>
      </c>
      <c r="H232" s="14"/>
    </row>
    <row r="233" spans="2:8" x14ac:dyDescent="0.4">
      <c r="B233" s="12"/>
      <c r="C233" s="12"/>
      <c r="D233" s="13" t="s">
        <v>221</v>
      </c>
      <c r="E233" s="14"/>
      <c r="F233" s="14"/>
      <c r="G233" s="14">
        <f t="shared" si="3"/>
        <v>0</v>
      </c>
      <c r="H233" s="14"/>
    </row>
    <row r="234" spans="2:8" x14ac:dyDescent="0.4">
      <c r="B234" s="12"/>
      <c r="C234" s="12"/>
      <c r="D234" s="13" t="s">
        <v>222</v>
      </c>
      <c r="E234" s="14"/>
      <c r="F234" s="14"/>
      <c r="G234" s="14">
        <f t="shared" si="3"/>
        <v>0</v>
      </c>
      <c r="H234" s="14"/>
    </row>
    <row r="235" spans="2:8" x14ac:dyDescent="0.4">
      <c r="B235" s="12"/>
      <c r="C235" s="12"/>
      <c r="D235" s="13" t="s">
        <v>223</v>
      </c>
      <c r="E235" s="14"/>
      <c r="F235" s="14"/>
      <c r="G235" s="14">
        <f t="shared" si="3"/>
        <v>0</v>
      </c>
      <c r="H235" s="14"/>
    </row>
    <row r="236" spans="2:8" x14ac:dyDescent="0.4">
      <c r="B236" s="12"/>
      <c r="C236" s="12"/>
      <c r="D236" s="13" t="s">
        <v>224</v>
      </c>
      <c r="E236" s="14"/>
      <c r="F236" s="14"/>
      <c r="G236" s="14">
        <f t="shared" si="3"/>
        <v>0</v>
      </c>
      <c r="H236" s="14"/>
    </row>
    <row r="237" spans="2:8" x14ac:dyDescent="0.4">
      <c r="B237" s="12"/>
      <c r="C237" s="12"/>
      <c r="D237" s="13" t="s">
        <v>225</v>
      </c>
      <c r="E237" s="14"/>
      <c r="F237" s="14"/>
      <c r="G237" s="14">
        <f t="shared" si="3"/>
        <v>0</v>
      </c>
      <c r="H237" s="14"/>
    </row>
    <row r="238" spans="2:8" x14ac:dyDescent="0.4">
      <c r="B238" s="12"/>
      <c r="C238" s="12"/>
      <c r="D238" s="22" t="s">
        <v>226</v>
      </c>
      <c r="E238" s="23"/>
      <c r="F238" s="23"/>
      <c r="G238" s="23">
        <f t="shared" si="3"/>
        <v>0</v>
      </c>
      <c r="H238" s="23"/>
    </row>
    <row r="239" spans="2:8" x14ac:dyDescent="0.4">
      <c r="B239" s="12"/>
      <c r="C239" s="12"/>
      <c r="D239" s="22" t="s">
        <v>227</v>
      </c>
      <c r="E239" s="23"/>
      <c r="F239" s="23"/>
      <c r="G239" s="23">
        <f t="shared" si="3"/>
        <v>0</v>
      </c>
      <c r="H239" s="23"/>
    </row>
    <row r="240" spans="2:8" x14ac:dyDescent="0.4">
      <c r="B240" s="12"/>
      <c r="C240" s="12"/>
      <c r="D240" s="22" t="s">
        <v>228</v>
      </c>
      <c r="E240" s="23"/>
      <c r="F240" s="23"/>
      <c r="G240" s="23">
        <f t="shared" si="3"/>
        <v>0</v>
      </c>
      <c r="H240" s="23"/>
    </row>
    <row r="241" spans="2:8" x14ac:dyDescent="0.4">
      <c r="B241" s="12"/>
      <c r="C241" s="12"/>
      <c r="D241" s="22" t="s">
        <v>229</v>
      </c>
      <c r="E241" s="23">
        <v>14543000</v>
      </c>
      <c r="F241" s="23">
        <v>14543000</v>
      </c>
      <c r="G241" s="23">
        <f t="shared" si="3"/>
        <v>0</v>
      </c>
      <c r="H241" s="23"/>
    </row>
    <row r="242" spans="2:8" x14ac:dyDescent="0.4">
      <c r="B242" s="12"/>
      <c r="C242" s="12"/>
      <c r="D242" s="22" t="s">
        <v>230</v>
      </c>
      <c r="E242" s="23">
        <f>+E243+E244+E245+E246+E247</f>
        <v>0</v>
      </c>
      <c r="F242" s="23">
        <f>+F243+F244+F245+F246+F247</f>
        <v>0</v>
      </c>
      <c r="G242" s="23">
        <f t="shared" si="3"/>
        <v>0</v>
      </c>
      <c r="H242" s="23"/>
    </row>
    <row r="243" spans="2:8" x14ac:dyDescent="0.4">
      <c r="B243" s="12"/>
      <c r="C243" s="12"/>
      <c r="D243" s="22" t="s">
        <v>231</v>
      </c>
      <c r="E243" s="23"/>
      <c r="F243" s="23"/>
      <c r="G243" s="23">
        <f t="shared" si="3"/>
        <v>0</v>
      </c>
      <c r="H243" s="23"/>
    </row>
    <row r="244" spans="2:8" x14ac:dyDescent="0.4">
      <c r="B244" s="12"/>
      <c r="C244" s="12"/>
      <c r="D244" s="22" t="s">
        <v>206</v>
      </c>
      <c r="E244" s="23"/>
      <c r="F244" s="23"/>
      <c r="G244" s="23">
        <f t="shared" si="3"/>
        <v>0</v>
      </c>
      <c r="H244" s="23"/>
    </row>
    <row r="245" spans="2:8" x14ac:dyDescent="0.4">
      <c r="B245" s="12"/>
      <c r="C245" s="12"/>
      <c r="D245" s="22" t="s">
        <v>232</v>
      </c>
      <c r="E245" s="23"/>
      <c r="F245" s="23"/>
      <c r="G245" s="23">
        <f t="shared" si="3"/>
        <v>0</v>
      </c>
      <c r="H245" s="23"/>
    </row>
    <row r="246" spans="2:8" x14ac:dyDescent="0.4">
      <c r="B246" s="12"/>
      <c r="C246" s="12"/>
      <c r="D246" s="22" t="s">
        <v>233</v>
      </c>
      <c r="E246" s="23"/>
      <c r="F246" s="23"/>
      <c r="G246" s="23">
        <f t="shared" si="3"/>
        <v>0</v>
      </c>
      <c r="H246" s="23"/>
    </row>
    <row r="247" spans="2:8" x14ac:dyDescent="0.4">
      <c r="B247" s="12"/>
      <c r="C247" s="12"/>
      <c r="D247" s="22" t="s">
        <v>140</v>
      </c>
      <c r="E247" s="23"/>
      <c r="F247" s="23"/>
      <c r="G247" s="23">
        <f t="shared" si="3"/>
        <v>0</v>
      </c>
      <c r="H247" s="23"/>
    </row>
    <row r="248" spans="2:8" x14ac:dyDescent="0.4">
      <c r="B248" s="12"/>
      <c r="C248" s="15"/>
      <c r="D248" s="24" t="s">
        <v>234</v>
      </c>
      <c r="E248" s="25">
        <f>+E220+E221+E222+E223+E225+E226+E227+E234+E235+E236+E237+E238+E239+E240+E241+E242</f>
        <v>18393000</v>
      </c>
      <c r="F248" s="25">
        <f>+F220+F221+F222+F223+F225+F226+F227+F234+F235+F236+F237+F238+F239+F240+F241+F242</f>
        <v>24167696</v>
      </c>
      <c r="G248" s="25">
        <f t="shared" si="3"/>
        <v>-5774696</v>
      </c>
      <c r="H248" s="25"/>
    </row>
    <row r="249" spans="2:8" x14ac:dyDescent="0.4">
      <c r="B249" s="15"/>
      <c r="C249" s="21" t="s">
        <v>235</v>
      </c>
      <c r="D249" s="19"/>
      <c r="E249" s="20">
        <f xml:space="preserve"> +E219 - E248</f>
        <v>-3493000</v>
      </c>
      <c r="F249" s="20">
        <f xml:space="preserve"> +F219 - F248</f>
        <v>-7367624</v>
      </c>
      <c r="G249" s="20">
        <f t="shared" si="3"/>
        <v>3874624</v>
      </c>
      <c r="H249" s="20"/>
    </row>
    <row r="250" spans="2:8" x14ac:dyDescent="0.4">
      <c r="B250" s="26" t="s">
        <v>236</v>
      </c>
      <c r="C250" s="27"/>
      <c r="D250" s="28"/>
      <c r="E250" s="29">
        <v>22316355</v>
      </c>
      <c r="F250" s="29"/>
      <c r="G250" s="29">
        <f>E250 + E251</f>
        <v>22316355</v>
      </c>
      <c r="H250" s="29"/>
    </row>
    <row r="251" spans="2:8" x14ac:dyDescent="0.4">
      <c r="B251" s="30"/>
      <c r="C251" s="31"/>
      <c r="D251" s="32"/>
      <c r="E251" s="33"/>
      <c r="F251" s="33"/>
      <c r="G251" s="33"/>
      <c r="H251" s="33"/>
    </row>
    <row r="252" spans="2:8" x14ac:dyDescent="0.4">
      <c r="B252" s="21" t="s">
        <v>237</v>
      </c>
      <c r="C252" s="18"/>
      <c r="D252" s="19"/>
      <c r="E252" s="20">
        <f xml:space="preserve"> +E158 +E192 +E249 - (E250 + E251)</f>
        <v>0</v>
      </c>
      <c r="F252" s="20">
        <f xml:space="preserve"> +F158 +F192 +F249 - (F250 + F251)</f>
        <v>20507644</v>
      </c>
      <c r="G252" s="20">
        <f t="shared" ref="G252:G254" si="4">E252-F252</f>
        <v>-20507644</v>
      </c>
      <c r="H252" s="20"/>
    </row>
    <row r="253" spans="2:8" x14ac:dyDescent="0.4">
      <c r="B253" s="21" t="s">
        <v>238</v>
      </c>
      <c r="C253" s="18"/>
      <c r="D253" s="19"/>
      <c r="E253" s="20"/>
      <c r="F253" s="20">
        <v>295275568</v>
      </c>
      <c r="G253" s="20">
        <f t="shared" si="4"/>
        <v>-295275568</v>
      </c>
      <c r="H253" s="20"/>
    </row>
    <row r="254" spans="2:8" x14ac:dyDescent="0.4">
      <c r="B254" s="21" t="s">
        <v>239</v>
      </c>
      <c r="C254" s="18"/>
      <c r="D254" s="19"/>
      <c r="E254" s="20">
        <f xml:space="preserve"> +E252 +E253</f>
        <v>0</v>
      </c>
      <c r="F254" s="20">
        <f xml:space="preserve"> +F252 +F253</f>
        <v>315783212</v>
      </c>
      <c r="G254" s="20">
        <f t="shared" si="4"/>
        <v>-315783212</v>
      </c>
      <c r="H254" s="20"/>
    </row>
    <row r="255" spans="2:8" x14ac:dyDescent="0.4">
      <c r="B255" s="34"/>
      <c r="C255" s="34"/>
      <c r="D255" s="34"/>
      <c r="E255" s="34"/>
      <c r="F255" s="34"/>
      <c r="G255" s="34"/>
      <c r="H255" s="34"/>
    </row>
    <row r="256" spans="2:8" x14ac:dyDescent="0.4">
      <c r="B256" s="34"/>
      <c r="C256" s="34"/>
      <c r="D256" s="34"/>
      <c r="E256" s="34"/>
      <c r="F256" s="34"/>
      <c r="G256" s="34"/>
      <c r="H256" s="34"/>
    </row>
    <row r="257" spans="2:8" x14ac:dyDescent="0.4">
      <c r="B257" s="34"/>
      <c r="C257" s="34"/>
      <c r="D257" s="34"/>
      <c r="E257" s="34"/>
      <c r="F257" s="34"/>
      <c r="G257" s="34"/>
      <c r="H257" s="34"/>
    </row>
    <row r="258" spans="2:8" x14ac:dyDescent="0.4">
      <c r="B258" s="34"/>
      <c r="C258" s="34"/>
      <c r="D258" s="34"/>
      <c r="E258" s="34"/>
      <c r="F258" s="34"/>
      <c r="G258" s="34"/>
      <c r="H258" s="34"/>
    </row>
    <row r="259" spans="2:8" x14ac:dyDescent="0.4">
      <c r="B259" s="34"/>
      <c r="C259" s="34"/>
      <c r="D259" s="34"/>
      <c r="E259" s="34"/>
      <c r="F259" s="34"/>
      <c r="G259" s="34"/>
      <c r="H259" s="34"/>
    </row>
    <row r="260" spans="2:8" x14ac:dyDescent="0.4">
      <c r="B260" s="34"/>
      <c r="C260" s="34"/>
      <c r="D260" s="34"/>
      <c r="E260" s="34"/>
      <c r="F260" s="34"/>
      <c r="G260" s="34"/>
      <c r="H260" s="34"/>
    </row>
    <row r="261" spans="2:8" x14ac:dyDescent="0.4">
      <c r="B261" s="34"/>
      <c r="C261" s="34"/>
      <c r="D261" s="34"/>
      <c r="E261" s="34"/>
      <c r="F261" s="34"/>
      <c r="G261" s="34"/>
      <c r="H261" s="34"/>
    </row>
    <row r="262" spans="2:8" x14ac:dyDescent="0.4">
      <c r="B262" s="34"/>
      <c r="C262" s="34"/>
      <c r="D262" s="34"/>
      <c r="E262" s="34"/>
      <c r="F262" s="34"/>
      <c r="G262" s="34"/>
      <c r="H262" s="34"/>
    </row>
    <row r="263" spans="2:8" x14ac:dyDescent="0.4">
      <c r="B263" s="34"/>
      <c r="C263" s="34"/>
      <c r="D263" s="34"/>
      <c r="E263" s="34"/>
      <c r="F263" s="34"/>
      <c r="G263" s="34"/>
      <c r="H263" s="34"/>
    </row>
    <row r="264" spans="2:8" x14ac:dyDescent="0.4">
      <c r="B264" s="34"/>
      <c r="C264" s="34"/>
      <c r="D264" s="34"/>
      <c r="E264" s="34"/>
      <c r="F264" s="34"/>
      <c r="G264" s="34"/>
      <c r="H264" s="34"/>
    </row>
  </sheetData>
  <mergeCells count="12">
    <mergeCell ref="B159:B192"/>
    <mergeCell ref="C159:C174"/>
    <mergeCell ref="C175:C191"/>
    <mergeCell ref="B193:B249"/>
    <mergeCell ref="C193:C219"/>
    <mergeCell ref="C220:C248"/>
    <mergeCell ref="B2:H2"/>
    <mergeCell ref="B3:H3"/>
    <mergeCell ref="B5:D5"/>
    <mergeCell ref="B6:B158"/>
    <mergeCell ref="C6:C77"/>
    <mergeCell ref="C78:C15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6A6CB-15C4-453A-8343-DB81E22B3FEA}">
  <sheetPr>
    <pageSetUpPr fitToPage="1"/>
  </sheetPr>
  <dimension ref="B1:H264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241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+E7+E11+E18+E25+E28+E32+E45+E55</f>
        <v>0</v>
      </c>
      <c r="F6" s="11">
        <f>+F7+F11+F18+F25+F28+F32+F45+F55</f>
        <v>0</v>
      </c>
      <c r="G6" s="11">
        <f>E6-F6</f>
        <v>0</v>
      </c>
      <c r="H6" s="11"/>
    </row>
    <row r="7" spans="2:8" x14ac:dyDescent="0.4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x14ac:dyDescent="0.4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  <c r="H11" s="14"/>
    </row>
    <row r="12" spans="2:8" x14ac:dyDescent="0.4">
      <c r="B12" s="12"/>
      <c r="C12" s="12"/>
      <c r="D12" s="13" t="s">
        <v>13</v>
      </c>
      <c r="E12" s="14"/>
      <c r="F12" s="14"/>
      <c r="G12" s="14">
        <f t="shared" si="0"/>
        <v>0</v>
      </c>
      <c r="H12" s="14"/>
    </row>
    <row r="13" spans="2:8" x14ac:dyDescent="0.4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x14ac:dyDescent="0.4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x14ac:dyDescent="0.4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  <c r="H32" s="14"/>
    </row>
    <row r="33" spans="2:8" x14ac:dyDescent="0.4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x14ac:dyDescent="0.4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x14ac:dyDescent="0.4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">
      <c r="B45" s="12"/>
      <c r="C45" s="12"/>
      <c r="D45" s="13" t="s">
        <v>43</v>
      </c>
      <c r="E45" s="14">
        <f>+E46+E47+E48+E49+E50+E51+E52+E53+E54</f>
        <v>0</v>
      </c>
      <c r="F45" s="14">
        <f>+F46+F47+F48+F49+F50+F51+F52+F53+F54</f>
        <v>0</v>
      </c>
      <c r="G45" s="14">
        <f t="shared" si="0"/>
        <v>0</v>
      </c>
      <c r="H45" s="14"/>
    </row>
    <row r="46" spans="2:8" x14ac:dyDescent="0.4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">
      <c r="B56" s="12"/>
      <c r="C56" s="12"/>
      <c r="D56" s="13" t="s">
        <v>54</v>
      </c>
      <c r="E56" s="14">
        <f>+E57</f>
        <v>37379318</v>
      </c>
      <c r="F56" s="14">
        <f>+F57</f>
        <v>38106093</v>
      </c>
      <c r="G56" s="14">
        <f t="shared" si="0"/>
        <v>-726775</v>
      </c>
      <c r="H56" s="14"/>
    </row>
    <row r="57" spans="2:8" x14ac:dyDescent="0.4">
      <c r="B57" s="12"/>
      <c r="C57" s="12"/>
      <c r="D57" s="13" t="s">
        <v>55</v>
      </c>
      <c r="E57" s="14">
        <f>+E58+E59+E60+E61+E62+E63</f>
        <v>37379318</v>
      </c>
      <c r="F57" s="14">
        <f>+F58+F59+F60+F61+F62+F63</f>
        <v>38106093</v>
      </c>
      <c r="G57" s="14">
        <f t="shared" si="0"/>
        <v>-726775</v>
      </c>
      <c r="H57" s="14"/>
    </row>
    <row r="58" spans="2:8" x14ac:dyDescent="0.4">
      <c r="B58" s="12"/>
      <c r="C58" s="12"/>
      <c r="D58" s="13" t="s">
        <v>56</v>
      </c>
      <c r="E58" s="14">
        <v>5142000</v>
      </c>
      <c r="F58" s="14">
        <v>5142000</v>
      </c>
      <c r="G58" s="14">
        <f t="shared" si="0"/>
        <v>0</v>
      </c>
      <c r="H58" s="14"/>
    </row>
    <row r="59" spans="2:8" x14ac:dyDescent="0.4">
      <c r="B59" s="12"/>
      <c r="C59" s="12"/>
      <c r="D59" s="13" t="s">
        <v>42</v>
      </c>
      <c r="E59" s="14">
        <v>14613118</v>
      </c>
      <c r="F59" s="14">
        <v>14679893</v>
      </c>
      <c r="G59" s="14">
        <f t="shared" si="0"/>
        <v>-66775</v>
      </c>
      <c r="H59" s="14"/>
    </row>
    <row r="60" spans="2:8" x14ac:dyDescent="0.4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">
      <c r="B61" s="12"/>
      <c r="C61" s="12"/>
      <c r="D61" s="13" t="s">
        <v>45</v>
      </c>
      <c r="E61" s="14">
        <v>17624200</v>
      </c>
      <c r="F61" s="14">
        <v>18284200</v>
      </c>
      <c r="G61" s="14">
        <f t="shared" si="0"/>
        <v>-660000</v>
      </c>
      <c r="H61" s="14"/>
    </row>
    <row r="62" spans="2:8" x14ac:dyDescent="0.4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">
      <c r="B64" s="12"/>
      <c r="C64" s="12"/>
      <c r="D64" s="13" t="s">
        <v>57</v>
      </c>
      <c r="E64" s="14">
        <f>+E65+E66</f>
        <v>0</v>
      </c>
      <c r="F64" s="14">
        <f>+F65+F66</f>
        <v>0</v>
      </c>
      <c r="G64" s="14">
        <f t="shared" si="0"/>
        <v>0</v>
      </c>
      <c r="H64" s="14"/>
    </row>
    <row r="65" spans="2:8" x14ac:dyDescent="0.4">
      <c r="B65" s="12"/>
      <c r="C65" s="12"/>
      <c r="D65" s="13" t="s">
        <v>58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59</v>
      </c>
      <c r="E66" s="14"/>
      <c r="F66" s="14"/>
      <c r="G66" s="14">
        <f t="shared" si="0"/>
        <v>0</v>
      </c>
      <c r="H66" s="14"/>
    </row>
    <row r="67" spans="2:8" x14ac:dyDescent="0.4">
      <c r="B67" s="12"/>
      <c r="C67" s="12"/>
      <c r="D67" s="13" t="s">
        <v>60</v>
      </c>
      <c r="E67" s="14"/>
      <c r="F67" s="14"/>
      <c r="G67" s="14">
        <f t="shared" si="0"/>
        <v>0</v>
      </c>
      <c r="H67" s="14"/>
    </row>
    <row r="68" spans="2:8" x14ac:dyDescent="0.4">
      <c r="B68" s="12"/>
      <c r="C68" s="12"/>
      <c r="D68" s="13" t="s">
        <v>61</v>
      </c>
      <c r="E68" s="14"/>
      <c r="F68" s="14"/>
      <c r="G68" s="14">
        <f t="shared" si="0"/>
        <v>0</v>
      </c>
      <c r="H68" s="14"/>
    </row>
    <row r="69" spans="2:8" x14ac:dyDescent="0.4">
      <c r="B69" s="12"/>
      <c r="C69" s="12"/>
      <c r="D69" s="13" t="s">
        <v>62</v>
      </c>
      <c r="E69" s="14">
        <v>10000</v>
      </c>
      <c r="F69" s="14">
        <v>258</v>
      </c>
      <c r="G69" s="14">
        <f t="shared" si="0"/>
        <v>9742</v>
      </c>
      <c r="H69" s="14"/>
    </row>
    <row r="70" spans="2:8" x14ac:dyDescent="0.4">
      <c r="B70" s="12"/>
      <c r="C70" s="12"/>
      <c r="D70" s="13" t="s">
        <v>63</v>
      </c>
      <c r="E70" s="14">
        <f>+E71+E72+E73+E75</f>
        <v>0</v>
      </c>
      <c r="F70" s="14">
        <f>+F71+F72+F73+F75</f>
        <v>725</v>
      </c>
      <c r="G70" s="14">
        <f t="shared" si="0"/>
        <v>-725</v>
      </c>
      <c r="H70" s="14"/>
    </row>
    <row r="71" spans="2:8" x14ac:dyDescent="0.4">
      <c r="B71" s="12"/>
      <c r="C71" s="12"/>
      <c r="D71" s="13" t="s">
        <v>64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65</v>
      </c>
      <c r="E72" s="14"/>
      <c r="F72" s="14"/>
      <c r="G72" s="14">
        <f t="shared" si="1"/>
        <v>0</v>
      </c>
      <c r="H72" s="14"/>
    </row>
    <row r="73" spans="2:8" x14ac:dyDescent="0.4">
      <c r="B73" s="12"/>
      <c r="C73" s="12"/>
      <c r="D73" s="13" t="s">
        <v>66</v>
      </c>
      <c r="E73" s="14">
        <f>+E74</f>
        <v>0</v>
      </c>
      <c r="F73" s="14">
        <f>+F74</f>
        <v>725</v>
      </c>
      <c r="G73" s="14">
        <f t="shared" si="1"/>
        <v>-725</v>
      </c>
      <c r="H73" s="14"/>
    </row>
    <row r="74" spans="2:8" x14ac:dyDescent="0.4">
      <c r="B74" s="12"/>
      <c r="C74" s="12"/>
      <c r="D74" s="13" t="s">
        <v>67</v>
      </c>
      <c r="E74" s="14"/>
      <c r="F74" s="14">
        <v>725</v>
      </c>
      <c r="G74" s="14">
        <f t="shared" si="1"/>
        <v>-725</v>
      </c>
      <c r="H74" s="14"/>
    </row>
    <row r="75" spans="2:8" x14ac:dyDescent="0.4">
      <c r="B75" s="12"/>
      <c r="C75" s="12"/>
      <c r="D75" s="13" t="s">
        <v>68</v>
      </c>
      <c r="E75" s="14"/>
      <c r="F75" s="14"/>
      <c r="G75" s="14">
        <f t="shared" si="1"/>
        <v>0</v>
      </c>
      <c r="H75" s="14"/>
    </row>
    <row r="76" spans="2:8" x14ac:dyDescent="0.4">
      <c r="B76" s="12"/>
      <c r="C76" s="12"/>
      <c r="D76" s="13" t="s">
        <v>69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5"/>
      <c r="D77" s="16" t="s">
        <v>70</v>
      </c>
      <c r="E77" s="17">
        <f>+E6+E56+E64+E67+E68+E69+E70+E76</f>
        <v>37389318</v>
      </c>
      <c r="F77" s="17">
        <f>+F6+F56+F64+F67+F68+F69+F70+F76</f>
        <v>38107076</v>
      </c>
      <c r="G77" s="17">
        <f t="shared" si="1"/>
        <v>-717758</v>
      </c>
      <c r="H77" s="17"/>
    </row>
    <row r="78" spans="2:8" x14ac:dyDescent="0.4">
      <c r="B78" s="12"/>
      <c r="C78" s="9" t="s">
        <v>71</v>
      </c>
      <c r="D78" s="13" t="s">
        <v>72</v>
      </c>
      <c r="E78" s="14">
        <f>+E79+E80+E81+E98+E99+E100+E101+E102</f>
        <v>21636000</v>
      </c>
      <c r="F78" s="14">
        <f>+F79+F80+F81+F98+F99+F100+F101+F102</f>
        <v>21535653</v>
      </c>
      <c r="G78" s="14">
        <f t="shared" si="1"/>
        <v>100347</v>
      </c>
      <c r="H78" s="14"/>
    </row>
    <row r="79" spans="2:8" x14ac:dyDescent="0.4">
      <c r="B79" s="12"/>
      <c r="C79" s="12"/>
      <c r="D79" s="13" t="s">
        <v>73</v>
      </c>
      <c r="E79" s="14"/>
      <c r="F79" s="14"/>
      <c r="G79" s="14">
        <f t="shared" si="1"/>
        <v>0</v>
      </c>
      <c r="H79" s="14"/>
    </row>
    <row r="80" spans="2:8" x14ac:dyDescent="0.4">
      <c r="B80" s="12"/>
      <c r="C80" s="12"/>
      <c r="D80" s="13" t="s">
        <v>74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75</v>
      </c>
      <c r="E81" s="14">
        <f>+E82+E83+E84+E85+E86+E87+E88+E89+E90+E91+E92+E93+E94+E95+E96+E97</f>
        <v>12875000</v>
      </c>
      <c r="F81" s="14">
        <f>+F82+F83+F84+F85+F86+F87+F88+F89+F90+F91+F92+F93+F94+F95+F96+F97</f>
        <v>12881394</v>
      </c>
      <c r="G81" s="14">
        <f t="shared" si="1"/>
        <v>-6394</v>
      </c>
      <c r="H81" s="14"/>
    </row>
    <row r="82" spans="2:8" x14ac:dyDescent="0.4">
      <c r="B82" s="12"/>
      <c r="C82" s="12"/>
      <c r="D82" s="13" t="s">
        <v>76</v>
      </c>
      <c r="E82" s="14">
        <v>9748000</v>
      </c>
      <c r="F82" s="14">
        <v>9815040</v>
      </c>
      <c r="G82" s="14">
        <f t="shared" si="1"/>
        <v>-67040</v>
      </c>
      <c r="H82" s="14"/>
    </row>
    <row r="83" spans="2:8" x14ac:dyDescent="0.4">
      <c r="B83" s="12"/>
      <c r="C83" s="12"/>
      <c r="D83" s="13" t="s">
        <v>77</v>
      </c>
      <c r="E83" s="14">
        <v>652000</v>
      </c>
      <c r="F83" s="14">
        <v>660000</v>
      </c>
      <c r="G83" s="14">
        <f t="shared" si="1"/>
        <v>-8000</v>
      </c>
      <c r="H83" s="14"/>
    </row>
    <row r="84" spans="2:8" x14ac:dyDescent="0.4">
      <c r="B84" s="12"/>
      <c r="C84" s="12"/>
      <c r="D84" s="13" t="s">
        <v>78</v>
      </c>
      <c r="E84" s="14">
        <v>238000</v>
      </c>
      <c r="F84" s="14">
        <v>240000</v>
      </c>
      <c r="G84" s="14">
        <f t="shared" si="1"/>
        <v>-2000</v>
      </c>
      <c r="H84" s="14"/>
    </row>
    <row r="85" spans="2:8" x14ac:dyDescent="0.4">
      <c r="B85" s="12"/>
      <c r="C85" s="12"/>
      <c r="D85" s="13" t="s">
        <v>79</v>
      </c>
      <c r="E85" s="14">
        <v>231000</v>
      </c>
      <c r="F85" s="14">
        <v>252000</v>
      </c>
      <c r="G85" s="14">
        <f t="shared" si="1"/>
        <v>-21000</v>
      </c>
      <c r="H85" s="14"/>
    </row>
    <row r="86" spans="2:8" x14ac:dyDescent="0.4">
      <c r="B86" s="12"/>
      <c r="C86" s="12"/>
      <c r="D86" s="13" t="s">
        <v>80</v>
      </c>
      <c r="E86" s="14"/>
      <c r="F86" s="14"/>
      <c r="G86" s="14">
        <f t="shared" si="1"/>
        <v>0</v>
      </c>
      <c r="H86" s="14"/>
    </row>
    <row r="87" spans="2:8" x14ac:dyDescent="0.4">
      <c r="B87" s="12"/>
      <c r="C87" s="12"/>
      <c r="D87" s="13" t="s">
        <v>81</v>
      </c>
      <c r="E87" s="14">
        <v>77000</v>
      </c>
      <c r="F87" s="14">
        <v>72000</v>
      </c>
      <c r="G87" s="14">
        <f t="shared" si="1"/>
        <v>5000</v>
      </c>
      <c r="H87" s="14"/>
    </row>
    <row r="88" spans="2:8" x14ac:dyDescent="0.4">
      <c r="B88" s="12"/>
      <c r="C88" s="12"/>
      <c r="D88" s="13" t="s">
        <v>82</v>
      </c>
      <c r="E88" s="14"/>
      <c r="F88" s="14"/>
      <c r="G88" s="14">
        <f t="shared" si="1"/>
        <v>0</v>
      </c>
      <c r="H88" s="14"/>
    </row>
    <row r="89" spans="2:8" x14ac:dyDescent="0.4">
      <c r="B89" s="12"/>
      <c r="C89" s="12"/>
      <c r="D89" s="13" t="s">
        <v>83</v>
      </c>
      <c r="E89" s="14"/>
      <c r="F89" s="14"/>
      <c r="G89" s="14">
        <f t="shared" si="1"/>
        <v>0</v>
      </c>
      <c r="H89" s="14"/>
    </row>
    <row r="90" spans="2:8" x14ac:dyDescent="0.4">
      <c r="B90" s="12"/>
      <c r="C90" s="12"/>
      <c r="D90" s="13" t="s">
        <v>84</v>
      </c>
      <c r="E90" s="14">
        <v>526000</v>
      </c>
      <c r="F90" s="14">
        <v>523200</v>
      </c>
      <c r="G90" s="14">
        <f t="shared" si="1"/>
        <v>2800</v>
      </c>
      <c r="H90" s="14"/>
    </row>
    <row r="91" spans="2:8" x14ac:dyDescent="0.4">
      <c r="B91" s="12"/>
      <c r="C91" s="12"/>
      <c r="D91" s="13" t="s">
        <v>85</v>
      </c>
      <c r="E91" s="14"/>
      <c r="F91" s="14"/>
      <c r="G91" s="14">
        <f t="shared" si="1"/>
        <v>0</v>
      </c>
      <c r="H91" s="14"/>
    </row>
    <row r="92" spans="2:8" x14ac:dyDescent="0.4">
      <c r="B92" s="12"/>
      <c r="C92" s="12"/>
      <c r="D92" s="13" t="s">
        <v>86</v>
      </c>
      <c r="E92" s="14">
        <v>39000</v>
      </c>
      <c r="F92" s="14">
        <v>47200</v>
      </c>
      <c r="G92" s="14">
        <f t="shared" si="1"/>
        <v>-8200</v>
      </c>
      <c r="H92" s="14"/>
    </row>
    <row r="93" spans="2:8" x14ac:dyDescent="0.4">
      <c r="B93" s="12"/>
      <c r="C93" s="12"/>
      <c r="D93" s="13" t="s">
        <v>87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88</v>
      </c>
      <c r="E94" s="14">
        <v>520000</v>
      </c>
      <c r="F94" s="14">
        <v>553800</v>
      </c>
      <c r="G94" s="14">
        <f t="shared" si="1"/>
        <v>-33800</v>
      </c>
      <c r="H94" s="14"/>
    </row>
    <row r="95" spans="2:8" x14ac:dyDescent="0.4">
      <c r="B95" s="12"/>
      <c r="C95" s="12"/>
      <c r="D95" s="13" t="s">
        <v>89</v>
      </c>
      <c r="E95" s="14">
        <v>205000</v>
      </c>
      <c r="F95" s="14">
        <v>32700</v>
      </c>
      <c r="G95" s="14">
        <f t="shared" si="1"/>
        <v>172300</v>
      </c>
      <c r="H95" s="14"/>
    </row>
    <row r="96" spans="2:8" x14ac:dyDescent="0.4">
      <c r="B96" s="12"/>
      <c r="C96" s="12"/>
      <c r="D96" s="13" t="s">
        <v>90</v>
      </c>
      <c r="E96" s="14">
        <v>375000</v>
      </c>
      <c r="F96" s="14">
        <v>421454</v>
      </c>
      <c r="G96" s="14">
        <f t="shared" si="1"/>
        <v>-46454</v>
      </c>
      <c r="H96" s="14"/>
    </row>
    <row r="97" spans="2:8" x14ac:dyDescent="0.4">
      <c r="B97" s="12"/>
      <c r="C97" s="12"/>
      <c r="D97" s="13" t="s">
        <v>91</v>
      </c>
      <c r="E97" s="14">
        <v>264000</v>
      </c>
      <c r="F97" s="14">
        <v>264000</v>
      </c>
      <c r="G97" s="14">
        <f t="shared" si="1"/>
        <v>0</v>
      </c>
      <c r="H97" s="14"/>
    </row>
    <row r="98" spans="2:8" x14ac:dyDescent="0.4">
      <c r="B98" s="12"/>
      <c r="C98" s="12"/>
      <c r="D98" s="13" t="s">
        <v>92</v>
      </c>
      <c r="E98" s="14">
        <v>2850000</v>
      </c>
      <c r="F98" s="14">
        <v>2840286</v>
      </c>
      <c r="G98" s="14">
        <f t="shared" si="1"/>
        <v>9714</v>
      </c>
      <c r="H98" s="14"/>
    </row>
    <row r="99" spans="2:8" x14ac:dyDescent="0.4">
      <c r="B99" s="12"/>
      <c r="C99" s="12"/>
      <c r="D99" s="13" t="s">
        <v>93</v>
      </c>
      <c r="E99" s="14">
        <v>3331000</v>
      </c>
      <c r="F99" s="14">
        <v>3250926</v>
      </c>
      <c r="G99" s="14">
        <f t="shared" si="1"/>
        <v>80074</v>
      </c>
      <c r="H99" s="14"/>
    </row>
    <row r="100" spans="2:8" x14ac:dyDescent="0.4">
      <c r="B100" s="12"/>
      <c r="C100" s="12"/>
      <c r="D100" s="13" t="s">
        <v>94</v>
      </c>
      <c r="E100" s="14"/>
      <c r="F100" s="14"/>
      <c r="G100" s="14">
        <f t="shared" si="1"/>
        <v>0</v>
      </c>
      <c r="H100" s="14"/>
    </row>
    <row r="101" spans="2:8" x14ac:dyDescent="0.4">
      <c r="B101" s="12"/>
      <c r="C101" s="12"/>
      <c r="D101" s="13" t="s">
        <v>95</v>
      </c>
      <c r="E101" s="14"/>
      <c r="F101" s="14"/>
      <c r="G101" s="14">
        <f t="shared" si="1"/>
        <v>0</v>
      </c>
      <c r="H101" s="14"/>
    </row>
    <row r="102" spans="2:8" x14ac:dyDescent="0.4">
      <c r="B102" s="12"/>
      <c r="C102" s="12"/>
      <c r="D102" s="13" t="s">
        <v>96</v>
      </c>
      <c r="E102" s="14">
        <f>+E103</f>
        <v>2580000</v>
      </c>
      <c r="F102" s="14">
        <f>+F103</f>
        <v>2563047</v>
      </c>
      <c r="G102" s="14">
        <f t="shared" si="1"/>
        <v>16953</v>
      </c>
      <c r="H102" s="14"/>
    </row>
    <row r="103" spans="2:8" x14ac:dyDescent="0.4">
      <c r="B103" s="12"/>
      <c r="C103" s="12"/>
      <c r="D103" s="13" t="s">
        <v>97</v>
      </c>
      <c r="E103" s="14">
        <v>2580000</v>
      </c>
      <c r="F103" s="14">
        <v>2563047</v>
      </c>
      <c r="G103" s="14">
        <f t="shared" si="1"/>
        <v>16953</v>
      </c>
      <c r="H103" s="14"/>
    </row>
    <row r="104" spans="2:8" x14ac:dyDescent="0.4">
      <c r="B104" s="12"/>
      <c r="C104" s="12"/>
      <c r="D104" s="13" t="s">
        <v>98</v>
      </c>
      <c r="E104" s="14">
        <f>+E105+E106+E107+E108+E109+E110+E111+E112+E113+E114+E115+E116+E117+E118+E119+E120+E121</f>
        <v>10364000</v>
      </c>
      <c r="F104" s="14">
        <f>+F105+F106+F107+F108+F109+F110+F111+F112+F113+F114+F115+F116+F117+F118+F119+F120+F121</f>
        <v>9916368</v>
      </c>
      <c r="G104" s="14">
        <f t="shared" si="1"/>
        <v>447632</v>
      </c>
      <c r="H104" s="14"/>
    </row>
    <row r="105" spans="2:8" x14ac:dyDescent="0.4">
      <c r="B105" s="12"/>
      <c r="C105" s="12"/>
      <c r="D105" s="13" t="s">
        <v>99</v>
      </c>
      <c r="E105" s="14">
        <v>4900000</v>
      </c>
      <c r="F105" s="14">
        <v>4895787</v>
      </c>
      <c r="G105" s="14">
        <f t="shared" si="1"/>
        <v>4213</v>
      </c>
      <c r="H105" s="14"/>
    </row>
    <row r="106" spans="2:8" x14ac:dyDescent="0.4">
      <c r="B106" s="12"/>
      <c r="C106" s="12"/>
      <c r="D106" s="13" t="s">
        <v>100</v>
      </c>
      <c r="E106" s="14">
        <v>10000</v>
      </c>
      <c r="F106" s="14"/>
      <c r="G106" s="14">
        <f t="shared" si="1"/>
        <v>10000</v>
      </c>
      <c r="H106" s="14"/>
    </row>
    <row r="107" spans="2:8" x14ac:dyDescent="0.4">
      <c r="B107" s="12"/>
      <c r="C107" s="12"/>
      <c r="D107" s="13" t="s">
        <v>101</v>
      </c>
      <c r="E107" s="14"/>
      <c r="F107" s="14"/>
      <c r="G107" s="14">
        <f t="shared" si="1"/>
        <v>0</v>
      </c>
      <c r="H107" s="14"/>
    </row>
    <row r="108" spans="2:8" x14ac:dyDescent="0.4">
      <c r="B108" s="12"/>
      <c r="C108" s="12"/>
      <c r="D108" s="13" t="s">
        <v>102</v>
      </c>
      <c r="E108" s="14">
        <v>25000</v>
      </c>
      <c r="F108" s="14">
        <v>18700</v>
      </c>
      <c r="G108" s="14">
        <f t="shared" si="1"/>
        <v>6300</v>
      </c>
      <c r="H108" s="14"/>
    </row>
    <row r="109" spans="2:8" x14ac:dyDescent="0.4">
      <c r="B109" s="12"/>
      <c r="C109" s="12"/>
      <c r="D109" s="13" t="s">
        <v>103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104</v>
      </c>
      <c r="E110" s="14"/>
      <c r="F110" s="14"/>
      <c r="G110" s="14">
        <f t="shared" si="1"/>
        <v>0</v>
      </c>
      <c r="H110" s="14"/>
    </row>
    <row r="111" spans="2:8" x14ac:dyDescent="0.4">
      <c r="B111" s="12"/>
      <c r="C111" s="12"/>
      <c r="D111" s="13" t="s">
        <v>105</v>
      </c>
      <c r="E111" s="14">
        <v>300000</v>
      </c>
      <c r="F111" s="14">
        <v>278043</v>
      </c>
      <c r="G111" s="14">
        <f t="shared" si="1"/>
        <v>21957</v>
      </c>
      <c r="H111" s="14"/>
    </row>
    <row r="112" spans="2:8" x14ac:dyDescent="0.4">
      <c r="B112" s="12"/>
      <c r="C112" s="12"/>
      <c r="D112" s="13" t="s">
        <v>106</v>
      </c>
      <c r="E112" s="14"/>
      <c r="F112" s="14"/>
      <c r="G112" s="14">
        <f t="shared" si="1"/>
        <v>0</v>
      </c>
      <c r="H112" s="14"/>
    </row>
    <row r="113" spans="2:8" x14ac:dyDescent="0.4">
      <c r="B113" s="12"/>
      <c r="C113" s="12"/>
      <c r="D113" s="13" t="s">
        <v>107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108</v>
      </c>
      <c r="E114" s="14">
        <v>2910000</v>
      </c>
      <c r="F114" s="14">
        <v>2634000</v>
      </c>
      <c r="G114" s="14">
        <f t="shared" si="1"/>
        <v>276000</v>
      </c>
      <c r="H114" s="14"/>
    </row>
    <row r="115" spans="2:8" x14ac:dyDescent="0.4">
      <c r="B115" s="12"/>
      <c r="C115" s="12"/>
      <c r="D115" s="13" t="s">
        <v>109</v>
      </c>
      <c r="E115" s="14">
        <v>879000</v>
      </c>
      <c r="F115" s="14">
        <v>879000</v>
      </c>
      <c r="G115" s="14">
        <f t="shared" si="1"/>
        <v>0</v>
      </c>
      <c r="H115" s="14"/>
    </row>
    <row r="116" spans="2:8" x14ac:dyDescent="0.4">
      <c r="B116" s="12"/>
      <c r="C116" s="12"/>
      <c r="D116" s="13" t="s">
        <v>110</v>
      </c>
      <c r="E116" s="14">
        <v>650000</v>
      </c>
      <c r="F116" s="14">
        <v>453617</v>
      </c>
      <c r="G116" s="14">
        <f t="shared" si="1"/>
        <v>196383</v>
      </c>
      <c r="H116" s="14"/>
    </row>
    <row r="117" spans="2:8" x14ac:dyDescent="0.4">
      <c r="B117" s="12"/>
      <c r="C117" s="12"/>
      <c r="D117" s="13" t="s">
        <v>111</v>
      </c>
      <c r="E117" s="14">
        <v>353000</v>
      </c>
      <c r="F117" s="14">
        <v>489586</v>
      </c>
      <c r="G117" s="14">
        <f t="shared" si="1"/>
        <v>-136586</v>
      </c>
      <c r="H117" s="14"/>
    </row>
    <row r="118" spans="2:8" x14ac:dyDescent="0.4">
      <c r="B118" s="12"/>
      <c r="C118" s="12"/>
      <c r="D118" s="13" t="s">
        <v>112</v>
      </c>
      <c r="E118" s="14">
        <v>192000</v>
      </c>
      <c r="F118" s="14">
        <v>164796</v>
      </c>
      <c r="G118" s="14">
        <f t="shared" si="1"/>
        <v>27204</v>
      </c>
      <c r="H118" s="14"/>
    </row>
    <row r="119" spans="2:8" x14ac:dyDescent="0.4">
      <c r="B119" s="12"/>
      <c r="C119" s="12"/>
      <c r="D119" s="13" t="s">
        <v>113</v>
      </c>
      <c r="E119" s="14">
        <v>145000</v>
      </c>
      <c r="F119" s="14">
        <v>102839</v>
      </c>
      <c r="G119" s="14">
        <f t="shared" si="1"/>
        <v>42161</v>
      </c>
      <c r="H119" s="14"/>
    </row>
    <row r="120" spans="2:8" x14ac:dyDescent="0.4">
      <c r="B120" s="12"/>
      <c r="C120" s="12"/>
      <c r="D120" s="13" t="s">
        <v>114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115</v>
      </c>
      <c r="E121" s="14"/>
      <c r="F121" s="14"/>
      <c r="G121" s="14">
        <f t="shared" si="1"/>
        <v>0</v>
      </c>
      <c r="H121" s="14"/>
    </row>
    <row r="122" spans="2:8" x14ac:dyDescent="0.4">
      <c r="B122" s="12"/>
      <c r="C122" s="12"/>
      <c r="D122" s="13" t="s">
        <v>116</v>
      </c>
      <c r="E122" s="14">
        <f>+E123+E124+E125+E126+E127+E128+E129+E130+E131+E132+E133+E134+E135+E136+E137+E138+E139+E140+E141+E142</f>
        <v>2720000</v>
      </c>
      <c r="F122" s="14">
        <f>+F123+F124+F125+F126+F127+F128+F129+F130+F131+F132+F133+F134+F135+F136+F137+F138+F139+F140+F141+F142</f>
        <v>2520783</v>
      </c>
      <c r="G122" s="14">
        <f t="shared" si="1"/>
        <v>199217</v>
      </c>
      <c r="H122" s="14"/>
    </row>
    <row r="123" spans="2:8" x14ac:dyDescent="0.4">
      <c r="B123" s="12"/>
      <c r="C123" s="12"/>
      <c r="D123" s="13" t="s">
        <v>117</v>
      </c>
      <c r="E123" s="14">
        <v>70000</v>
      </c>
      <c r="F123" s="14">
        <v>87780</v>
      </c>
      <c r="G123" s="14">
        <f t="shared" si="1"/>
        <v>-17780</v>
      </c>
      <c r="H123" s="14"/>
    </row>
    <row r="124" spans="2:8" x14ac:dyDescent="0.4">
      <c r="B124" s="12"/>
      <c r="C124" s="12"/>
      <c r="D124" s="13" t="s">
        <v>118</v>
      </c>
      <c r="E124" s="14"/>
      <c r="F124" s="14"/>
      <c r="G124" s="14">
        <f t="shared" si="1"/>
        <v>0</v>
      </c>
      <c r="H124" s="14"/>
    </row>
    <row r="125" spans="2:8" x14ac:dyDescent="0.4">
      <c r="B125" s="12"/>
      <c r="C125" s="12"/>
      <c r="D125" s="13" t="s">
        <v>119</v>
      </c>
      <c r="E125" s="14">
        <v>20000</v>
      </c>
      <c r="F125" s="14"/>
      <c r="G125" s="14">
        <f t="shared" si="1"/>
        <v>20000</v>
      </c>
      <c r="H125" s="14"/>
    </row>
    <row r="126" spans="2:8" x14ac:dyDescent="0.4">
      <c r="B126" s="12"/>
      <c r="C126" s="12"/>
      <c r="D126" s="13" t="s">
        <v>120</v>
      </c>
      <c r="E126" s="14">
        <v>310000</v>
      </c>
      <c r="F126" s="14">
        <v>233249</v>
      </c>
      <c r="G126" s="14">
        <f t="shared" si="1"/>
        <v>76751</v>
      </c>
      <c r="H126" s="14"/>
    </row>
    <row r="127" spans="2:8" x14ac:dyDescent="0.4">
      <c r="B127" s="12"/>
      <c r="C127" s="12"/>
      <c r="D127" s="13" t="s">
        <v>121</v>
      </c>
      <c r="E127" s="14">
        <v>130000</v>
      </c>
      <c r="F127" s="14">
        <v>135816</v>
      </c>
      <c r="G127" s="14">
        <f t="shared" si="1"/>
        <v>-5816</v>
      </c>
      <c r="H127" s="14"/>
    </row>
    <row r="128" spans="2:8" x14ac:dyDescent="0.4">
      <c r="B128" s="12"/>
      <c r="C128" s="12"/>
      <c r="D128" s="13" t="s">
        <v>122</v>
      </c>
      <c r="E128" s="14">
        <v>60000</v>
      </c>
      <c r="F128" s="14">
        <v>41000</v>
      </c>
      <c r="G128" s="14">
        <f t="shared" si="1"/>
        <v>19000</v>
      </c>
      <c r="H128" s="14"/>
    </row>
    <row r="129" spans="2:8" x14ac:dyDescent="0.4">
      <c r="B129" s="12"/>
      <c r="C129" s="12"/>
      <c r="D129" s="13" t="s">
        <v>123</v>
      </c>
      <c r="E129" s="14">
        <v>250000</v>
      </c>
      <c r="F129" s="14">
        <v>272610</v>
      </c>
      <c r="G129" s="14">
        <f t="shared" si="1"/>
        <v>-22610</v>
      </c>
      <c r="H129" s="14"/>
    </row>
    <row r="130" spans="2:8" x14ac:dyDescent="0.4">
      <c r="B130" s="12"/>
      <c r="C130" s="12"/>
      <c r="D130" s="13" t="s">
        <v>124</v>
      </c>
      <c r="E130" s="14">
        <v>240000</v>
      </c>
      <c r="F130" s="14">
        <v>243814</v>
      </c>
      <c r="G130" s="14">
        <f t="shared" si="1"/>
        <v>-3814</v>
      </c>
      <c r="H130" s="14"/>
    </row>
    <row r="131" spans="2:8" x14ac:dyDescent="0.4">
      <c r="B131" s="12"/>
      <c r="C131" s="12"/>
      <c r="D131" s="13" t="s">
        <v>125</v>
      </c>
      <c r="E131" s="14"/>
      <c r="F131" s="14"/>
      <c r="G131" s="14">
        <f t="shared" si="1"/>
        <v>0</v>
      </c>
      <c r="H131" s="14"/>
    </row>
    <row r="132" spans="2:8" x14ac:dyDescent="0.4">
      <c r="B132" s="12"/>
      <c r="C132" s="12"/>
      <c r="D132" s="13" t="s">
        <v>126</v>
      </c>
      <c r="E132" s="14">
        <v>60000</v>
      </c>
      <c r="F132" s="14"/>
      <c r="G132" s="14">
        <f t="shared" si="1"/>
        <v>60000</v>
      </c>
      <c r="H132" s="14"/>
    </row>
    <row r="133" spans="2:8" x14ac:dyDescent="0.4">
      <c r="B133" s="12"/>
      <c r="C133" s="12"/>
      <c r="D133" s="13" t="s">
        <v>127</v>
      </c>
      <c r="E133" s="14">
        <v>280000</v>
      </c>
      <c r="F133" s="14">
        <v>280000</v>
      </c>
      <c r="G133" s="14">
        <f t="shared" si="1"/>
        <v>0</v>
      </c>
      <c r="H133" s="14"/>
    </row>
    <row r="134" spans="2:8" x14ac:dyDescent="0.4">
      <c r="B134" s="12"/>
      <c r="C134" s="12"/>
      <c r="D134" s="13" t="s">
        <v>128</v>
      </c>
      <c r="E134" s="14">
        <v>203000</v>
      </c>
      <c r="F134" s="14">
        <v>203250</v>
      </c>
      <c r="G134" s="14">
        <f t="shared" si="1"/>
        <v>-250</v>
      </c>
      <c r="H134" s="14"/>
    </row>
    <row r="135" spans="2:8" x14ac:dyDescent="0.4">
      <c r="B135" s="12"/>
      <c r="C135" s="12"/>
      <c r="D135" s="13" t="s">
        <v>111</v>
      </c>
      <c r="E135" s="14"/>
      <c r="F135" s="14"/>
      <c r="G135" s="14">
        <f t="shared" ref="G135:G198" si="2">E135-F135</f>
        <v>0</v>
      </c>
      <c r="H135" s="14"/>
    </row>
    <row r="136" spans="2:8" x14ac:dyDescent="0.4">
      <c r="B136" s="12"/>
      <c r="C136" s="12"/>
      <c r="D136" s="13" t="s">
        <v>112</v>
      </c>
      <c r="E136" s="14"/>
      <c r="F136" s="14"/>
      <c r="G136" s="14">
        <f t="shared" si="2"/>
        <v>0</v>
      </c>
      <c r="H136" s="14"/>
    </row>
    <row r="137" spans="2:8" x14ac:dyDescent="0.4">
      <c r="B137" s="12"/>
      <c r="C137" s="12"/>
      <c r="D137" s="13" t="s">
        <v>129</v>
      </c>
      <c r="E137" s="14">
        <v>20000</v>
      </c>
      <c r="F137" s="14">
        <v>14000</v>
      </c>
      <c r="G137" s="14">
        <f t="shared" si="2"/>
        <v>6000</v>
      </c>
      <c r="H137" s="14"/>
    </row>
    <row r="138" spans="2:8" x14ac:dyDescent="0.4">
      <c r="B138" s="12"/>
      <c r="C138" s="12"/>
      <c r="D138" s="13" t="s">
        <v>130</v>
      </c>
      <c r="E138" s="14">
        <v>61000</v>
      </c>
      <c r="F138" s="14">
        <v>25600</v>
      </c>
      <c r="G138" s="14">
        <f t="shared" si="2"/>
        <v>35400</v>
      </c>
      <c r="H138" s="14"/>
    </row>
    <row r="139" spans="2:8" x14ac:dyDescent="0.4">
      <c r="B139" s="12"/>
      <c r="C139" s="12"/>
      <c r="D139" s="13" t="s">
        <v>131</v>
      </c>
      <c r="E139" s="14">
        <v>876000</v>
      </c>
      <c r="F139" s="14">
        <v>870780</v>
      </c>
      <c r="G139" s="14">
        <f t="shared" si="2"/>
        <v>5220</v>
      </c>
      <c r="H139" s="14"/>
    </row>
    <row r="140" spans="2:8" x14ac:dyDescent="0.4">
      <c r="B140" s="12"/>
      <c r="C140" s="12"/>
      <c r="D140" s="13" t="s">
        <v>132</v>
      </c>
      <c r="E140" s="14">
        <v>10000</v>
      </c>
      <c r="F140" s="14"/>
      <c r="G140" s="14">
        <f t="shared" si="2"/>
        <v>10000</v>
      </c>
      <c r="H140" s="14"/>
    </row>
    <row r="141" spans="2:8" x14ac:dyDescent="0.4">
      <c r="B141" s="12"/>
      <c r="C141" s="12"/>
      <c r="D141" s="13" t="s">
        <v>133</v>
      </c>
      <c r="E141" s="14">
        <v>100000</v>
      </c>
      <c r="F141" s="14">
        <v>87800</v>
      </c>
      <c r="G141" s="14">
        <f t="shared" si="2"/>
        <v>12200</v>
      </c>
      <c r="H141" s="14"/>
    </row>
    <row r="142" spans="2:8" x14ac:dyDescent="0.4">
      <c r="B142" s="12"/>
      <c r="C142" s="12"/>
      <c r="D142" s="13" t="s">
        <v>115</v>
      </c>
      <c r="E142" s="14">
        <f>+E143</f>
        <v>30000</v>
      </c>
      <c r="F142" s="14">
        <f>+F143</f>
        <v>25084</v>
      </c>
      <c r="G142" s="14">
        <f t="shared" si="2"/>
        <v>4916</v>
      </c>
      <c r="H142" s="14"/>
    </row>
    <row r="143" spans="2:8" x14ac:dyDescent="0.4">
      <c r="B143" s="12"/>
      <c r="C143" s="12"/>
      <c r="D143" s="13" t="s">
        <v>134</v>
      </c>
      <c r="E143" s="14">
        <v>30000</v>
      </c>
      <c r="F143" s="14">
        <v>25084</v>
      </c>
      <c r="G143" s="14">
        <f t="shared" si="2"/>
        <v>4916</v>
      </c>
      <c r="H143" s="14"/>
    </row>
    <row r="144" spans="2:8" x14ac:dyDescent="0.4">
      <c r="B144" s="12"/>
      <c r="C144" s="12"/>
      <c r="D144" s="13" t="s">
        <v>135</v>
      </c>
      <c r="E144" s="14"/>
      <c r="F144" s="14"/>
      <c r="G144" s="14">
        <f t="shared" si="2"/>
        <v>0</v>
      </c>
      <c r="H144" s="14"/>
    </row>
    <row r="145" spans="2:8" x14ac:dyDescent="0.4">
      <c r="B145" s="12"/>
      <c r="C145" s="12"/>
      <c r="D145" s="13" t="s">
        <v>136</v>
      </c>
      <c r="E145" s="14"/>
      <c r="F145" s="14"/>
      <c r="G145" s="14">
        <f t="shared" si="2"/>
        <v>0</v>
      </c>
      <c r="H145" s="14"/>
    </row>
    <row r="146" spans="2:8" x14ac:dyDescent="0.4">
      <c r="B146" s="12"/>
      <c r="C146" s="12"/>
      <c r="D146" s="13" t="s">
        <v>137</v>
      </c>
      <c r="E146" s="14">
        <f>+E147+E148+E150+E151</f>
        <v>0</v>
      </c>
      <c r="F146" s="14">
        <f>+F147+F148+F150+F151</f>
        <v>0</v>
      </c>
      <c r="G146" s="14">
        <f t="shared" si="2"/>
        <v>0</v>
      </c>
      <c r="H146" s="14"/>
    </row>
    <row r="147" spans="2:8" x14ac:dyDescent="0.4">
      <c r="B147" s="12"/>
      <c r="C147" s="12"/>
      <c r="D147" s="13" t="s">
        <v>138</v>
      </c>
      <c r="E147" s="14"/>
      <c r="F147" s="14"/>
      <c r="G147" s="14">
        <f t="shared" si="2"/>
        <v>0</v>
      </c>
      <c r="H147" s="14"/>
    </row>
    <row r="148" spans="2:8" x14ac:dyDescent="0.4">
      <c r="B148" s="12"/>
      <c r="C148" s="12"/>
      <c r="D148" s="13" t="s">
        <v>115</v>
      </c>
      <c r="E148" s="14">
        <f>+E149</f>
        <v>0</v>
      </c>
      <c r="F148" s="14">
        <f>+F149</f>
        <v>0</v>
      </c>
      <c r="G148" s="14">
        <f t="shared" si="2"/>
        <v>0</v>
      </c>
      <c r="H148" s="14"/>
    </row>
    <row r="149" spans="2:8" x14ac:dyDescent="0.4">
      <c r="B149" s="12"/>
      <c r="C149" s="12"/>
      <c r="D149" s="13" t="s">
        <v>134</v>
      </c>
      <c r="E149" s="14"/>
      <c r="F149" s="14"/>
      <c r="G149" s="14">
        <f t="shared" si="2"/>
        <v>0</v>
      </c>
      <c r="H149" s="14"/>
    </row>
    <row r="150" spans="2:8" x14ac:dyDescent="0.4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140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141</v>
      </c>
      <c r="E152" s="14">
        <f>+E153+E155+E156</f>
        <v>0</v>
      </c>
      <c r="F152" s="14">
        <f>+F153+F155+F156</f>
        <v>0</v>
      </c>
      <c r="G152" s="14">
        <f t="shared" si="2"/>
        <v>0</v>
      </c>
      <c r="H152" s="14"/>
    </row>
    <row r="153" spans="2:8" x14ac:dyDescent="0.4">
      <c r="B153" s="12"/>
      <c r="C153" s="12"/>
      <c r="D153" s="13" t="s">
        <v>142</v>
      </c>
      <c r="E153" s="14">
        <f>+E154</f>
        <v>0</v>
      </c>
      <c r="F153" s="14">
        <f>+F154</f>
        <v>0</v>
      </c>
      <c r="G153" s="14">
        <f t="shared" si="2"/>
        <v>0</v>
      </c>
      <c r="H153" s="14"/>
    </row>
    <row r="154" spans="2:8" x14ac:dyDescent="0.4">
      <c r="B154" s="12"/>
      <c r="C154" s="12"/>
      <c r="D154" s="13" t="s">
        <v>143</v>
      </c>
      <c r="E154" s="14"/>
      <c r="F154" s="14"/>
      <c r="G154" s="14">
        <f t="shared" si="2"/>
        <v>0</v>
      </c>
      <c r="H154" s="14"/>
    </row>
    <row r="155" spans="2:8" x14ac:dyDescent="0.4">
      <c r="B155" s="12"/>
      <c r="C155" s="12"/>
      <c r="D155" s="13" t="s">
        <v>144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145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5"/>
      <c r="D157" s="16" t="s">
        <v>146</v>
      </c>
      <c r="E157" s="17">
        <f>+E78+E104+E122+E144+E145+E146+E152</f>
        <v>34720000</v>
      </c>
      <c r="F157" s="17">
        <f>+F78+F104+F122+F144+F145+F146+F152</f>
        <v>33972804</v>
      </c>
      <c r="G157" s="17">
        <f t="shared" si="2"/>
        <v>747196</v>
      </c>
      <c r="H157" s="17"/>
    </row>
    <row r="158" spans="2:8" x14ac:dyDescent="0.4">
      <c r="B158" s="15"/>
      <c r="C158" s="18" t="s">
        <v>147</v>
      </c>
      <c r="D158" s="19"/>
      <c r="E158" s="20">
        <f xml:space="preserve"> +E77 - E157</f>
        <v>2669318</v>
      </c>
      <c r="F158" s="20">
        <f xml:space="preserve"> +F77 - F157</f>
        <v>4134272</v>
      </c>
      <c r="G158" s="20">
        <f t="shared" si="2"/>
        <v>-1464954</v>
      </c>
      <c r="H158" s="20"/>
    </row>
    <row r="159" spans="2:8" x14ac:dyDescent="0.4">
      <c r="B159" s="9" t="s">
        <v>148</v>
      </c>
      <c r="C159" s="9" t="s">
        <v>10</v>
      </c>
      <c r="D159" s="13" t="s">
        <v>149</v>
      </c>
      <c r="E159" s="14">
        <f>+E160+E161</f>
        <v>0</v>
      </c>
      <c r="F159" s="14">
        <f>+F160+F161</f>
        <v>0</v>
      </c>
      <c r="G159" s="14">
        <f t="shared" si="2"/>
        <v>0</v>
      </c>
      <c r="H159" s="14"/>
    </row>
    <row r="160" spans="2:8" x14ac:dyDescent="0.4">
      <c r="B160" s="12"/>
      <c r="C160" s="12"/>
      <c r="D160" s="13" t="s">
        <v>150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151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152</v>
      </c>
      <c r="E162" s="14">
        <f>+E163+E164</f>
        <v>0</v>
      </c>
      <c r="F162" s="14">
        <f>+F163+F164</f>
        <v>0</v>
      </c>
      <c r="G162" s="14">
        <f t="shared" si="2"/>
        <v>0</v>
      </c>
      <c r="H162" s="14"/>
    </row>
    <row r="163" spans="2:8" x14ac:dyDescent="0.4">
      <c r="B163" s="12"/>
      <c r="C163" s="12"/>
      <c r="D163" s="13" t="s">
        <v>153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154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155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156</v>
      </c>
      <c r="E166" s="14"/>
      <c r="F166" s="14"/>
      <c r="G166" s="14">
        <f t="shared" si="2"/>
        <v>0</v>
      </c>
      <c r="H166" s="14"/>
    </row>
    <row r="167" spans="2:8" x14ac:dyDescent="0.4">
      <c r="B167" s="12"/>
      <c r="C167" s="12"/>
      <c r="D167" s="13" t="s">
        <v>157</v>
      </c>
      <c r="E167" s="14">
        <f>+E168+E169+E170+E171</f>
        <v>0</v>
      </c>
      <c r="F167" s="14">
        <f>+F168+F169+F170+F171</f>
        <v>0</v>
      </c>
      <c r="G167" s="14">
        <f t="shared" si="2"/>
        <v>0</v>
      </c>
      <c r="H167" s="14"/>
    </row>
    <row r="168" spans="2:8" x14ac:dyDescent="0.4">
      <c r="B168" s="12"/>
      <c r="C168" s="12"/>
      <c r="D168" s="13" t="s">
        <v>158</v>
      </c>
      <c r="E168" s="14"/>
      <c r="F168" s="14"/>
      <c r="G168" s="14">
        <f t="shared" si="2"/>
        <v>0</v>
      </c>
      <c r="H168" s="14"/>
    </row>
    <row r="169" spans="2:8" x14ac:dyDescent="0.4">
      <c r="B169" s="12"/>
      <c r="C169" s="12"/>
      <c r="D169" s="13" t="s">
        <v>159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160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161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162</v>
      </c>
      <c r="E172" s="14">
        <f>+E173</f>
        <v>0</v>
      </c>
      <c r="F172" s="14">
        <f>+F173</f>
        <v>0</v>
      </c>
      <c r="G172" s="14">
        <f t="shared" si="2"/>
        <v>0</v>
      </c>
      <c r="H172" s="14"/>
    </row>
    <row r="173" spans="2:8" x14ac:dyDescent="0.4">
      <c r="B173" s="12"/>
      <c r="C173" s="12"/>
      <c r="D173" s="13" t="s">
        <v>68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5"/>
      <c r="D174" s="16" t="s">
        <v>163</v>
      </c>
      <c r="E174" s="17">
        <f>+E159+E162+E165+E166+E167+E172</f>
        <v>0</v>
      </c>
      <c r="F174" s="17">
        <f>+F159+F162+F165+F166+F167+F172</f>
        <v>0</v>
      </c>
      <c r="G174" s="17">
        <f t="shared" si="2"/>
        <v>0</v>
      </c>
      <c r="H174" s="17"/>
    </row>
    <row r="175" spans="2:8" x14ac:dyDescent="0.4">
      <c r="B175" s="12"/>
      <c r="C175" s="9" t="s">
        <v>71</v>
      </c>
      <c r="D175" s="13" t="s">
        <v>164</v>
      </c>
      <c r="E175" s="14"/>
      <c r="F175" s="14"/>
      <c r="G175" s="14">
        <f t="shared" si="2"/>
        <v>0</v>
      </c>
      <c r="H175" s="14"/>
    </row>
    <row r="176" spans="2:8" x14ac:dyDescent="0.4">
      <c r="B176" s="12"/>
      <c r="C176" s="12"/>
      <c r="D176" s="13" t="s">
        <v>165</v>
      </c>
      <c r="E176" s="14">
        <f>+E177+E178+E179+E180+E181+E182+E183+E184+E185+E186</f>
        <v>6237000</v>
      </c>
      <c r="F176" s="14">
        <f>+F177+F178+F179+F180+F181+F182+F183+F184+F185+F186</f>
        <v>6225000</v>
      </c>
      <c r="G176" s="14">
        <f t="shared" si="2"/>
        <v>12000</v>
      </c>
      <c r="H176" s="14"/>
    </row>
    <row r="177" spans="2:8" x14ac:dyDescent="0.4">
      <c r="B177" s="12"/>
      <c r="C177" s="12"/>
      <c r="D177" s="13" t="s">
        <v>166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167</v>
      </c>
      <c r="E178" s="14">
        <v>3685000</v>
      </c>
      <c r="F178" s="14">
        <v>3685000</v>
      </c>
      <c r="G178" s="14">
        <f t="shared" si="2"/>
        <v>0</v>
      </c>
      <c r="H178" s="14"/>
    </row>
    <row r="179" spans="2:8" x14ac:dyDescent="0.4">
      <c r="B179" s="12"/>
      <c r="C179" s="12"/>
      <c r="D179" s="13" t="s">
        <v>168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169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170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171</v>
      </c>
      <c r="E182" s="14"/>
      <c r="F182" s="14"/>
      <c r="G182" s="14">
        <f t="shared" si="2"/>
        <v>0</v>
      </c>
      <c r="H182" s="14"/>
    </row>
    <row r="183" spans="2:8" x14ac:dyDescent="0.4">
      <c r="B183" s="12"/>
      <c r="C183" s="12"/>
      <c r="D183" s="13" t="s">
        <v>172</v>
      </c>
      <c r="E183" s="14"/>
      <c r="F183" s="14"/>
      <c r="G183" s="14">
        <f t="shared" si="2"/>
        <v>0</v>
      </c>
      <c r="H183" s="14"/>
    </row>
    <row r="184" spans="2:8" x14ac:dyDescent="0.4">
      <c r="B184" s="12"/>
      <c r="C184" s="12"/>
      <c r="D184" s="13" t="s">
        <v>173</v>
      </c>
      <c r="E184" s="14">
        <v>2552000</v>
      </c>
      <c r="F184" s="14">
        <v>2540000</v>
      </c>
      <c r="G184" s="14">
        <f t="shared" si="2"/>
        <v>12000</v>
      </c>
      <c r="H184" s="14"/>
    </row>
    <row r="185" spans="2:8" x14ac:dyDescent="0.4">
      <c r="B185" s="12"/>
      <c r="C185" s="12"/>
      <c r="D185" s="13" t="s">
        <v>174</v>
      </c>
      <c r="E185" s="14"/>
      <c r="F185" s="14"/>
      <c r="G185" s="14">
        <f t="shared" si="2"/>
        <v>0</v>
      </c>
      <c r="H185" s="14"/>
    </row>
    <row r="186" spans="2:8" x14ac:dyDescent="0.4">
      <c r="B186" s="12"/>
      <c r="C186" s="12"/>
      <c r="D186" s="13" t="s">
        <v>175</v>
      </c>
      <c r="E186" s="14"/>
      <c r="F186" s="14"/>
      <c r="G186" s="14">
        <f t="shared" si="2"/>
        <v>0</v>
      </c>
      <c r="H186" s="14"/>
    </row>
    <row r="187" spans="2:8" x14ac:dyDescent="0.4">
      <c r="B187" s="12"/>
      <c r="C187" s="12"/>
      <c r="D187" s="13" t="s">
        <v>176</v>
      </c>
      <c r="E187" s="14"/>
      <c r="F187" s="14"/>
      <c r="G187" s="14">
        <f t="shared" si="2"/>
        <v>0</v>
      </c>
      <c r="H187" s="14"/>
    </row>
    <row r="188" spans="2:8" x14ac:dyDescent="0.4">
      <c r="B188" s="12"/>
      <c r="C188" s="12"/>
      <c r="D188" s="13" t="s">
        <v>177</v>
      </c>
      <c r="E188" s="14"/>
      <c r="F188" s="14"/>
      <c r="G188" s="14">
        <f t="shared" si="2"/>
        <v>0</v>
      </c>
      <c r="H188" s="14"/>
    </row>
    <row r="189" spans="2:8" x14ac:dyDescent="0.4">
      <c r="B189" s="12"/>
      <c r="C189" s="12"/>
      <c r="D189" s="13" t="s">
        <v>178</v>
      </c>
      <c r="E189" s="14">
        <f>+E190</f>
        <v>0</v>
      </c>
      <c r="F189" s="14">
        <f>+F190</f>
        <v>0</v>
      </c>
      <c r="G189" s="14">
        <f t="shared" si="2"/>
        <v>0</v>
      </c>
      <c r="H189" s="14"/>
    </row>
    <row r="190" spans="2:8" x14ac:dyDescent="0.4">
      <c r="B190" s="12"/>
      <c r="C190" s="12"/>
      <c r="D190" s="13" t="s">
        <v>140</v>
      </c>
      <c r="E190" s="14"/>
      <c r="F190" s="14"/>
      <c r="G190" s="14">
        <f t="shared" si="2"/>
        <v>0</v>
      </c>
      <c r="H190" s="14"/>
    </row>
    <row r="191" spans="2:8" x14ac:dyDescent="0.4">
      <c r="B191" s="12"/>
      <c r="C191" s="15"/>
      <c r="D191" s="16" t="s">
        <v>179</v>
      </c>
      <c r="E191" s="17">
        <f>+E175+E176+E187+E188+E189</f>
        <v>6237000</v>
      </c>
      <c r="F191" s="17">
        <f>+F175+F176+F187+F188+F189</f>
        <v>6225000</v>
      </c>
      <c r="G191" s="17">
        <f t="shared" si="2"/>
        <v>12000</v>
      </c>
      <c r="H191" s="17"/>
    </row>
    <row r="192" spans="2:8" x14ac:dyDescent="0.4">
      <c r="B192" s="15"/>
      <c r="C192" s="21" t="s">
        <v>180</v>
      </c>
      <c r="D192" s="19"/>
      <c r="E192" s="20">
        <f xml:space="preserve"> +E174 - E191</f>
        <v>-6237000</v>
      </c>
      <c r="F192" s="20">
        <f xml:space="preserve"> +F174 - F191</f>
        <v>-6225000</v>
      </c>
      <c r="G192" s="20">
        <f t="shared" si="2"/>
        <v>-12000</v>
      </c>
      <c r="H192" s="20"/>
    </row>
    <row r="193" spans="2:8" x14ac:dyDescent="0.4">
      <c r="B193" s="9" t="s">
        <v>181</v>
      </c>
      <c r="C193" s="9" t="s">
        <v>10</v>
      </c>
      <c r="D193" s="13" t="s">
        <v>182</v>
      </c>
      <c r="E193" s="14"/>
      <c r="F193" s="14"/>
      <c r="G193" s="14">
        <f t="shared" si="2"/>
        <v>0</v>
      </c>
      <c r="H193" s="14"/>
    </row>
    <row r="194" spans="2:8" x14ac:dyDescent="0.4">
      <c r="B194" s="12"/>
      <c r="C194" s="12"/>
      <c r="D194" s="13" t="s">
        <v>183</v>
      </c>
      <c r="E194" s="14"/>
      <c r="F194" s="14"/>
      <c r="G194" s="14">
        <f t="shared" si="2"/>
        <v>0</v>
      </c>
      <c r="H194" s="14"/>
    </row>
    <row r="195" spans="2:8" x14ac:dyDescent="0.4">
      <c r="B195" s="12"/>
      <c r="C195" s="12"/>
      <c r="D195" s="13" t="s">
        <v>184</v>
      </c>
      <c r="E195" s="14"/>
      <c r="F195" s="14"/>
      <c r="G195" s="14">
        <f t="shared" si="2"/>
        <v>0</v>
      </c>
      <c r="H195" s="14"/>
    </row>
    <row r="196" spans="2:8" x14ac:dyDescent="0.4">
      <c r="B196" s="12"/>
      <c r="C196" s="12"/>
      <c r="D196" s="13" t="s">
        <v>185</v>
      </c>
      <c r="E196" s="14"/>
      <c r="F196" s="14"/>
      <c r="G196" s="14">
        <f t="shared" si="2"/>
        <v>0</v>
      </c>
      <c r="H196" s="14"/>
    </row>
    <row r="197" spans="2:8" x14ac:dyDescent="0.4">
      <c r="B197" s="12"/>
      <c r="C197" s="12"/>
      <c r="D197" s="13" t="s">
        <v>186</v>
      </c>
      <c r="E197" s="14"/>
      <c r="F197" s="14"/>
      <c r="G197" s="14">
        <f t="shared" si="2"/>
        <v>0</v>
      </c>
      <c r="H197" s="14"/>
    </row>
    <row r="198" spans="2:8" x14ac:dyDescent="0.4">
      <c r="B198" s="12"/>
      <c r="C198" s="12"/>
      <c r="D198" s="13" t="s">
        <v>187</v>
      </c>
      <c r="E198" s="14"/>
      <c r="F198" s="14"/>
      <c r="G198" s="14">
        <f t="shared" si="2"/>
        <v>0</v>
      </c>
      <c r="H198" s="14"/>
    </row>
    <row r="199" spans="2:8" x14ac:dyDescent="0.4">
      <c r="B199" s="12"/>
      <c r="C199" s="12"/>
      <c r="D199" s="13" t="s">
        <v>188</v>
      </c>
      <c r="E199" s="14"/>
      <c r="F199" s="14"/>
      <c r="G199" s="14">
        <f t="shared" ref="G199:G249" si="3">E199-F199</f>
        <v>0</v>
      </c>
      <c r="H199" s="14"/>
    </row>
    <row r="200" spans="2:8" x14ac:dyDescent="0.4">
      <c r="B200" s="12"/>
      <c r="C200" s="12"/>
      <c r="D200" s="13" t="s">
        <v>189</v>
      </c>
      <c r="E200" s="14">
        <f>+E201+E202+E203+E204+E205+E206</f>
        <v>5000000</v>
      </c>
      <c r="F200" s="14">
        <f>+F201+F202+F203+F204+F205+F206</f>
        <v>5000000</v>
      </c>
      <c r="G200" s="14">
        <f t="shared" si="3"/>
        <v>0</v>
      </c>
      <c r="H200" s="14"/>
    </row>
    <row r="201" spans="2:8" x14ac:dyDescent="0.4">
      <c r="B201" s="12"/>
      <c r="C201" s="12"/>
      <c r="D201" s="13" t="s">
        <v>190</v>
      </c>
      <c r="E201" s="14"/>
      <c r="F201" s="14"/>
      <c r="G201" s="14">
        <f t="shared" si="3"/>
        <v>0</v>
      </c>
      <c r="H201" s="14"/>
    </row>
    <row r="202" spans="2:8" x14ac:dyDescent="0.4">
      <c r="B202" s="12"/>
      <c r="C202" s="12"/>
      <c r="D202" s="13" t="s">
        <v>191</v>
      </c>
      <c r="E202" s="14"/>
      <c r="F202" s="14"/>
      <c r="G202" s="14">
        <f t="shared" si="3"/>
        <v>0</v>
      </c>
      <c r="H202" s="14"/>
    </row>
    <row r="203" spans="2:8" x14ac:dyDescent="0.4">
      <c r="B203" s="12"/>
      <c r="C203" s="12"/>
      <c r="D203" s="13" t="s">
        <v>192</v>
      </c>
      <c r="E203" s="14"/>
      <c r="F203" s="14"/>
      <c r="G203" s="14">
        <f t="shared" si="3"/>
        <v>0</v>
      </c>
      <c r="H203" s="14"/>
    </row>
    <row r="204" spans="2:8" x14ac:dyDescent="0.4">
      <c r="B204" s="12"/>
      <c r="C204" s="12"/>
      <c r="D204" s="13" t="s">
        <v>193</v>
      </c>
      <c r="E204" s="14"/>
      <c r="F204" s="14"/>
      <c r="G204" s="14">
        <f t="shared" si="3"/>
        <v>0</v>
      </c>
      <c r="H204" s="14"/>
    </row>
    <row r="205" spans="2:8" x14ac:dyDescent="0.4">
      <c r="B205" s="12"/>
      <c r="C205" s="12"/>
      <c r="D205" s="13" t="s">
        <v>194</v>
      </c>
      <c r="E205" s="14"/>
      <c r="F205" s="14"/>
      <c r="G205" s="14">
        <f t="shared" si="3"/>
        <v>0</v>
      </c>
      <c r="H205" s="14"/>
    </row>
    <row r="206" spans="2:8" x14ac:dyDescent="0.4">
      <c r="B206" s="12"/>
      <c r="C206" s="12"/>
      <c r="D206" s="13" t="s">
        <v>195</v>
      </c>
      <c r="E206" s="14">
        <v>5000000</v>
      </c>
      <c r="F206" s="14">
        <v>5000000</v>
      </c>
      <c r="G206" s="14">
        <f t="shared" si="3"/>
        <v>0</v>
      </c>
      <c r="H206" s="14"/>
    </row>
    <row r="207" spans="2:8" x14ac:dyDescent="0.4">
      <c r="B207" s="12"/>
      <c r="C207" s="12"/>
      <c r="D207" s="13" t="s">
        <v>196</v>
      </c>
      <c r="E207" s="14"/>
      <c r="F207" s="14"/>
      <c r="G207" s="14">
        <f t="shared" si="3"/>
        <v>0</v>
      </c>
      <c r="H207" s="14"/>
    </row>
    <row r="208" spans="2:8" x14ac:dyDescent="0.4">
      <c r="B208" s="12"/>
      <c r="C208" s="12"/>
      <c r="D208" s="13" t="s">
        <v>197</v>
      </c>
      <c r="E208" s="14"/>
      <c r="F208" s="14"/>
      <c r="G208" s="14">
        <f t="shared" si="3"/>
        <v>0</v>
      </c>
      <c r="H208" s="14"/>
    </row>
    <row r="209" spans="2:8" x14ac:dyDescent="0.4">
      <c r="B209" s="12"/>
      <c r="C209" s="12"/>
      <c r="D209" s="13" t="s">
        <v>198</v>
      </c>
      <c r="E209" s="14"/>
      <c r="F209" s="14"/>
      <c r="G209" s="14">
        <f t="shared" si="3"/>
        <v>0</v>
      </c>
      <c r="H209" s="14"/>
    </row>
    <row r="210" spans="2:8" x14ac:dyDescent="0.4">
      <c r="B210" s="12"/>
      <c r="C210" s="12"/>
      <c r="D210" s="13" t="s">
        <v>199</v>
      </c>
      <c r="E210" s="14"/>
      <c r="F210" s="14"/>
      <c r="G210" s="14">
        <f t="shared" si="3"/>
        <v>0</v>
      </c>
      <c r="H210" s="14"/>
    </row>
    <row r="211" spans="2:8" x14ac:dyDescent="0.4">
      <c r="B211" s="12"/>
      <c r="C211" s="12"/>
      <c r="D211" s="13" t="s">
        <v>200</v>
      </c>
      <c r="E211" s="14"/>
      <c r="F211" s="14"/>
      <c r="G211" s="14">
        <f t="shared" si="3"/>
        <v>0</v>
      </c>
      <c r="H211" s="14"/>
    </row>
    <row r="212" spans="2:8" x14ac:dyDescent="0.4">
      <c r="B212" s="12"/>
      <c r="C212" s="12"/>
      <c r="D212" s="13" t="s">
        <v>201</v>
      </c>
      <c r="E212" s="14"/>
      <c r="F212" s="14"/>
      <c r="G212" s="14">
        <f t="shared" si="3"/>
        <v>0</v>
      </c>
      <c r="H212" s="14"/>
    </row>
    <row r="213" spans="2:8" x14ac:dyDescent="0.4">
      <c r="B213" s="12"/>
      <c r="C213" s="12"/>
      <c r="D213" s="13" t="s">
        <v>202</v>
      </c>
      <c r="E213" s="14"/>
      <c r="F213" s="14"/>
      <c r="G213" s="14">
        <f t="shared" si="3"/>
        <v>0</v>
      </c>
      <c r="H213" s="14"/>
    </row>
    <row r="214" spans="2:8" x14ac:dyDescent="0.4">
      <c r="B214" s="12"/>
      <c r="C214" s="12"/>
      <c r="D214" s="13" t="s">
        <v>203</v>
      </c>
      <c r="E214" s="14"/>
      <c r="F214" s="14"/>
      <c r="G214" s="14">
        <f t="shared" si="3"/>
        <v>0</v>
      </c>
      <c r="H214" s="14"/>
    </row>
    <row r="215" spans="2:8" x14ac:dyDescent="0.4">
      <c r="B215" s="12"/>
      <c r="C215" s="12"/>
      <c r="D215" s="13" t="s">
        <v>204</v>
      </c>
      <c r="E215" s="14">
        <f>+E216+E217+E218</f>
        <v>0</v>
      </c>
      <c r="F215" s="14">
        <f>+F216+F217+F218</f>
        <v>0</v>
      </c>
      <c r="G215" s="14">
        <f t="shared" si="3"/>
        <v>0</v>
      </c>
      <c r="H215" s="14"/>
    </row>
    <row r="216" spans="2:8" x14ac:dyDescent="0.4">
      <c r="B216" s="12"/>
      <c r="C216" s="12"/>
      <c r="D216" s="13" t="s">
        <v>205</v>
      </c>
      <c r="E216" s="14"/>
      <c r="F216" s="14"/>
      <c r="G216" s="14">
        <f t="shared" si="3"/>
        <v>0</v>
      </c>
      <c r="H216" s="14"/>
    </row>
    <row r="217" spans="2:8" x14ac:dyDescent="0.4">
      <c r="B217" s="12"/>
      <c r="C217" s="12"/>
      <c r="D217" s="13" t="s">
        <v>206</v>
      </c>
      <c r="E217" s="14"/>
      <c r="F217" s="14"/>
      <c r="G217" s="14">
        <f t="shared" si="3"/>
        <v>0</v>
      </c>
      <c r="H217" s="14"/>
    </row>
    <row r="218" spans="2:8" x14ac:dyDescent="0.4">
      <c r="B218" s="12"/>
      <c r="C218" s="12"/>
      <c r="D218" s="13" t="s">
        <v>68</v>
      </c>
      <c r="E218" s="14"/>
      <c r="F218" s="14"/>
      <c r="G218" s="14">
        <f t="shared" si="3"/>
        <v>0</v>
      </c>
      <c r="H218" s="14"/>
    </row>
    <row r="219" spans="2:8" x14ac:dyDescent="0.4">
      <c r="B219" s="12"/>
      <c r="C219" s="15"/>
      <c r="D219" s="16" t="s">
        <v>207</v>
      </c>
      <c r="E219" s="17">
        <f>+E193+E194+E195+E196+E197+E198+E199+E200+E207+E208+E209+E210+E211+E212+E213+E214+E215</f>
        <v>5000000</v>
      </c>
      <c r="F219" s="17">
        <f>+F193+F194+F195+F196+F197+F198+F199+F200+F207+F208+F209+F210+F211+F212+F213+F214+F215</f>
        <v>5000000</v>
      </c>
      <c r="G219" s="17">
        <f t="shared" si="3"/>
        <v>0</v>
      </c>
      <c r="H219" s="17"/>
    </row>
    <row r="220" spans="2:8" x14ac:dyDescent="0.4">
      <c r="B220" s="12"/>
      <c r="C220" s="9" t="s">
        <v>71</v>
      </c>
      <c r="D220" s="13" t="s">
        <v>208</v>
      </c>
      <c r="E220" s="14"/>
      <c r="F220" s="14"/>
      <c r="G220" s="14">
        <f t="shared" si="3"/>
        <v>0</v>
      </c>
      <c r="H220" s="14"/>
    </row>
    <row r="221" spans="2:8" x14ac:dyDescent="0.4">
      <c r="B221" s="12"/>
      <c r="C221" s="12"/>
      <c r="D221" s="13" t="s">
        <v>209</v>
      </c>
      <c r="E221" s="14"/>
      <c r="F221" s="14"/>
      <c r="G221" s="14">
        <f t="shared" si="3"/>
        <v>0</v>
      </c>
      <c r="H221" s="14"/>
    </row>
    <row r="222" spans="2:8" x14ac:dyDescent="0.4">
      <c r="B222" s="12"/>
      <c r="C222" s="12"/>
      <c r="D222" s="13" t="s">
        <v>210</v>
      </c>
      <c r="E222" s="14"/>
      <c r="F222" s="14"/>
      <c r="G222" s="14">
        <f t="shared" si="3"/>
        <v>0</v>
      </c>
      <c r="H222" s="14"/>
    </row>
    <row r="223" spans="2:8" x14ac:dyDescent="0.4">
      <c r="B223" s="12"/>
      <c r="C223" s="12"/>
      <c r="D223" s="13" t="s">
        <v>211</v>
      </c>
      <c r="E223" s="14">
        <f>+E224</f>
        <v>0</v>
      </c>
      <c r="F223" s="14">
        <f>+F224</f>
        <v>0</v>
      </c>
      <c r="G223" s="14">
        <f t="shared" si="3"/>
        <v>0</v>
      </c>
      <c r="H223" s="14"/>
    </row>
    <row r="224" spans="2:8" x14ac:dyDescent="0.4">
      <c r="B224" s="12"/>
      <c r="C224" s="12"/>
      <c r="D224" s="13" t="s">
        <v>212</v>
      </c>
      <c r="E224" s="14"/>
      <c r="F224" s="14"/>
      <c r="G224" s="14">
        <f t="shared" si="3"/>
        <v>0</v>
      </c>
      <c r="H224" s="14"/>
    </row>
    <row r="225" spans="2:8" x14ac:dyDescent="0.4">
      <c r="B225" s="12"/>
      <c r="C225" s="12"/>
      <c r="D225" s="13" t="s">
        <v>213</v>
      </c>
      <c r="E225" s="14"/>
      <c r="F225" s="14"/>
      <c r="G225" s="14">
        <f t="shared" si="3"/>
        <v>0</v>
      </c>
      <c r="H225" s="14"/>
    </row>
    <row r="226" spans="2:8" x14ac:dyDescent="0.4">
      <c r="B226" s="12"/>
      <c r="C226" s="12"/>
      <c r="D226" s="13" t="s">
        <v>214</v>
      </c>
      <c r="E226" s="14"/>
      <c r="F226" s="14"/>
      <c r="G226" s="14">
        <f t="shared" si="3"/>
        <v>0</v>
      </c>
      <c r="H226" s="14"/>
    </row>
    <row r="227" spans="2:8" x14ac:dyDescent="0.4">
      <c r="B227" s="12"/>
      <c r="C227" s="12"/>
      <c r="D227" s="13" t="s">
        <v>215</v>
      </c>
      <c r="E227" s="14">
        <f>+E228+E229+E230+E231+E232+E233</f>
        <v>450000</v>
      </c>
      <c r="F227" s="14">
        <f>+F228+F229+F230+F231+F232+F233</f>
        <v>1690100</v>
      </c>
      <c r="G227" s="14">
        <f t="shared" si="3"/>
        <v>-1240100</v>
      </c>
      <c r="H227" s="14"/>
    </row>
    <row r="228" spans="2:8" x14ac:dyDescent="0.4">
      <c r="B228" s="12"/>
      <c r="C228" s="12"/>
      <c r="D228" s="13" t="s">
        <v>216</v>
      </c>
      <c r="E228" s="14">
        <v>450000</v>
      </c>
      <c r="F228" s="14">
        <v>401100</v>
      </c>
      <c r="G228" s="14">
        <f t="shared" si="3"/>
        <v>48900</v>
      </c>
      <c r="H228" s="14"/>
    </row>
    <row r="229" spans="2:8" x14ac:dyDescent="0.4">
      <c r="B229" s="12"/>
      <c r="C229" s="12"/>
      <c r="D229" s="13" t="s">
        <v>217</v>
      </c>
      <c r="E229" s="14"/>
      <c r="F229" s="14"/>
      <c r="G229" s="14">
        <f t="shared" si="3"/>
        <v>0</v>
      </c>
      <c r="H229" s="14"/>
    </row>
    <row r="230" spans="2:8" x14ac:dyDescent="0.4">
      <c r="B230" s="12"/>
      <c r="C230" s="12"/>
      <c r="D230" s="13" t="s">
        <v>218</v>
      </c>
      <c r="E230" s="14"/>
      <c r="F230" s="14"/>
      <c r="G230" s="14">
        <f t="shared" si="3"/>
        <v>0</v>
      </c>
      <c r="H230" s="14"/>
    </row>
    <row r="231" spans="2:8" x14ac:dyDescent="0.4">
      <c r="B231" s="12"/>
      <c r="C231" s="12"/>
      <c r="D231" s="13" t="s">
        <v>219</v>
      </c>
      <c r="E231" s="14"/>
      <c r="F231" s="14"/>
      <c r="G231" s="14">
        <f t="shared" si="3"/>
        <v>0</v>
      </c>
      <c r="H231" s="14"/>
    </row>
    <row r="232" spans="2:8" x14ac:dyDescent="0.4">
      <c r="B232" s="12"/>
      <c r="C232" s="12"/>
      <c r="D232" s="13" t="s">
        <v>220</v>
      </c>
      <c r="E232" s="14"/>
      <c r="F232" s="14">
        <v>1289000</v>
      </c>
      <c r="G232" s="14">
        <f t="shared" si="3"/>
        <v>-1289000</v>
      </c>
      <c r="H232" s="14"/>
    </row>
    <row r="233" spans="2:8" x14ac:dyDescent="0.4">
      <c r="B233" s="12"/>
      <c r="C233" s="12"/>
      <c r="D233" s="13" t="s">
        <v>221</v>
      </c>
      <c r="E233" s="14"/>
      <c r="F233" s="14"/>
      <c r="G233" s="14">
        <f t="shared" si="3"/>
        <v>0</v>
      </c>
      <c r="H233" s="14"/>
    </row>
    <row r="234" spans="2:8" x14ac:dyDescent="0.4">
      <c r="B234" s="12"/>
      <c r="C234" s="12"/>
      <c r="D234" s="13" t="s">
        <v>222</v>
      </c>
      <c r="E234" s="14"/>
      <c r="F234" s="14"/>
      <c r="G234" s="14">
        <f t="shared" si="3"/>
        <v>0</v>
      </c>
      <c r="H234" s="14"/>
    </row>
    <row r="235" spans="2:8" x14ac:dyDescent="0.4">
      <c r="B235" s="12"/>
      <c r="C235" s="12"/>
      <c r="D235" s="13" t="s">
        <v>223</v>
      </c>
      <c r="E235" s="14"/>
      <c r="F235" s="14"/>
      <c r="G235" s="14">
        <f t="shared" si="3"/>
        <v>0</v>
      </c>
      <c r="H235" s="14"/>
    </row>
    <row r="236" spans="2:8" x14ac:dyDescent="0.4">
      <c r="B236" s="12"/>
      <c r="C236" s="12"/>
      <c r="D236" s="13" t="s">
        <v>224</v>
      </c>
      <c r="E236" s="14"/>
      <c r="F236" s="14"/>
      <c r="G236" s="14">
        <f t="shared" si="3"/>
        <v>0</v>
      </c>
      <c r="H236" s="14"/>
    </row>
    <row r="237" spans="2:8" x14ac:dyDescent="0.4">
      <c r="B237" s="12"/>
      <c r="C237" s="12"/>
      <c r="D237" s="13" t="s">
        <v>225</v>
      </c>
      <c r="E237" s="14"/>
      <c r="F237" s="14"/>
      <c r="G237" s="14">
        <f t="shared" si="3"/>
        <v>0</v>
      </c>
      <c r="H237" s="14"/>
    </row>
    <row r="238" spans="2:8" x14ac:dyDescent="0.4">
      <c r="B238" s="12"/>
      <c r="C238" s="12"/>
      <c r="D238" s="22" t="s">
        <v>226</v>
      </c>
      <c r="E238" s="23"/>
      <c r="F238" s="23"/>
      <c r="G238" s="23">
        <f t="shared" si="3"/>
        <v>0</v>
      </c>
      <c r="H238" s="23"/>
    </row>
    <row r="239" spans="2:8" x14ac:dyDescent="0.4">
      <c r="B239" s="12"/>
      <c r="C239" s="12"/>
      <c r="D239" s="22" t="s">
        <v>227</v>
      </c>
      <c r="E239" s="23"/>
      <c r="F239" s="23"/>
      <c r="G239" s="23">
        <f t="shared" si="3"/>
        <v>0</v>
      </c>
      <c r="H239" s="23"/>
    </row>
    <row r="240" spans="2:8" x14ac:dyDescent="0.4">
      <c r="B240" s="12"/>
      <c r="C240" s="12"/>
      <c r="D240" s="22" t="s">
        <v>228</v>
      </c>
      <c r="E240" s="23"/>
      <c r="F240" s="23"/>
      <c r="G240" s="23">
        <f t="shared" si="3"/>
        <v>0</v>
      </c>
      <c r="H240" s="23"/>
    </row>
    <row r="241" spans="2:8" x14ac:dyDescent="0.4">
      <c r="B241" s="12"/>
      <c r="C241" s="12"/>
      <c r="D241" s="22" t="s">
        <v>229</v>
      </c>
      <c r="E241" s="23">
        <v>1092000</v>
      </c>
      <c r="F241" s="23">
        <v>1092000</v>
      </c>
      <c r="G241" s="23">
        <f t="shared" si="3"/>
        <v>0</v>
      </c>
      <c r="H241" s="23"/>
    </row>
    <row r="242" spans="2:8" x14ac:dyDescent="0.4">
      <c r="B242" s="12"/>
      <c r="C242" s="12"/>
      <c r="D242" s="22" t="s">
        <v>230</v>
      </c>
      <c r="E242" s="23">
        <f>+E243+E244+E245+E246+E247</f>
        <v>0</v>
      </c>
      <c r="F242" s="23">
        <f>+F243+F244+F245+F246+F247</f>
        <v>0</v>
      </c>
      <c r="G242" s="23">
        <f t="shared" si="3"/>
        <v>0</v>
      </c>
      <c r="H242" s="23"/>
    </row>
    <row r="243" spans="2:8" x14ac:dyDescent="0.4">
      <c r="B243" s="12"/>
      <c r="C243" s="12"/>
      <c r="D243" s="22" t="s">
        <v>231</v>
      </c>
      <c r="E243" s="23"/>
      <c r="F243" s="23"/>
      <c r="G243" s="23">
        <f t="shared" si="3"/>
        <v>0</v>
      </c>
      <c r="H243" s="23"/>
    </row>
    <row r="244" spans="2:8" x14ac:dyDescent="0.4">
      <c r="B244" s="12"/>
      <c r="C244" s="12"/>
      <c r="D244" s="22" t="s">
        <v>206</v>
      </c>
      <c r="E244" s="23"/>
      <c r="F244" s="23"/>
      <c r="G244" s="23">
        <f t="shared" si="3"/>
        <v>0</v>
      </c>
      <c r="H244" s="23"/>
    </row>
    <row r="245" spans="2:8" x14ac:dyDescent="0.4">
      <c r="B245" s="12"/>
      <c r="C245" s="12"/>
      <c r="D245" s="22" t="s">
        <v>232</v>
      </c>
      <c r="E245" s="23"/>
      <c r="F245" s="23"/>
      <c r="G245" s="23">
        <f t="shared" si="3"/>
        <v>0</v>
      </c>
      <c r="H245" s="23"/>
    </row>
    <row r="246" spans="2:8" x14ac:dyDescent="0.4">
      <c r="B246" s="12"/>
      <c r="C246" s="12"/>
      <c r="D246" s="22" t="s">
        <v>233</v>
      </c>
      <c r="E246" s="23"/>
      <c r="F246" s="23"/>
      <c r="G246" s="23">
        <f t="shared" si="3"/>
        <v>0</v>
      </c>
      <c r="H246" s="23"/>
    </row>
    <row r="247" spans="2:8" x14ac:dyDescent="0.4">
      <c r="B247" s="12"/>
      <c r="C247" s="12"/>
      <c r="D247" s="22" t="s">
        <v>140</v>
      </c>
      <c r="E247" s="23"/>
      <c r="F247" s="23"/>
      <c r="G247" s="23">
        <f t="shared" si="3"/>
        <v>0</v>
      </c>
      <c r="H247" s="23"/>
    </row>
    <row r="248" spans="2:8" x14ac:dyDescent="0.4">
      <c r="B248" s="12"/>
      <c r="C248" s="15"/>
      <c r="D248" s="24" t="s">
        <v>234</v>
      </c>
      <c r="E248" s="25">
        <f>+E220+E221+E222+E223+E225+E226+E227+E234+E235+E236+E237+E238+E239+E240+E241+E242</f>
        <v>1542000</v>
      </c>
      <c r="F248" s="25">
        <f>+F220+F221+F222+F223+F225+F226+F227+F234+F235+F236+F237+F238+F239+F240+F241+F242</f>
        <v>2782100</v>
      </c>
      <c r="G248" s="25">
        <f t="shared" si="3"/>
        <v>-1240100</v>
      </c>
      <c r="H248" s="25"/>
    </row>
    <row r="249" spans="2:8" x14ac:dyDescent="0.4">
      <c r="B249" s="15"/>
      <c r="C249" s="21" t="s">
        <v>235</v>
      </c>
      <c r="D249" s="19"/>
      <c r="E249" s="20">
        <f xml:space="preserve"> +E219 - E248</f>
        <v>3458000</v>
      </c>
      <c r="F249" s="20">
        <f xml:space="preserve"> +F219 - F248</f>
        <v>2217900</v>
      </c>
      <c r="G249" s="20">
        <f t="shared" si="3"/>
        <v>1240100</v>
      </c>
      <c r="H249" s="20"/>
    </row>
    <row r="250" spans="2:8" x14ac:dyDescent="0.4">
      <c r="B250" s="26" t="s">
        <v>236</v>
      </c>
      <c r="C250" s="27"/>
      <c r="D250" s="28"/>
      <c r="E250" s="29">
        <v>-109682</v>
      </c>
      <c r="F250" s="29"/>
      <c r="G250" s="29">
        <f>E250 + E251</f>
        <v>-109682</v>
      </c>
      <c r="H250" s="29"/>
    </row>
    <row r="251" spans="2:8" x14ac:dyDescent="0.4">
      <c r="B251" s="30"/>
      <c r="C251" s="31"/>
      <c r="D251" s="32"/>
      <c r="E251" s="33"/>
      <c r="F251" s="33"/>
      <c r="G251" s="33"/>
      <c r="H251" s="33"/>
    </row>
    <row r="252" spans="2:8" x14ac:dyDescent="0.4">
      <c r="B252" s="21" t="s">
        <v>237</v>
      </c>
      <c r="C252" s="18"/>
      <c r="D252" s="19"/>
      <c r="E252" s="20">
        <f xml:space="preserve"> +E158 +E192 +E249 - (E250 + E251)</f>
        <v>0</v>
      </c>
      <c r="F252" s="20">
        <f xml:space="preserve"> +F158 +F192 +F249 - (F250 + F251)</f>
        <v>127172</v>
      </c>
      <c r="G252" s="20">
        <f t="shared" ref="G252:G254" si="4">E252-F252</f>
        <v>-127172</v>
      </c>
      <c r="H252" s="20"/>
    </row>
    <row r="253" spans="2:8" x14ac:dyDescent="0.4">
      <c r="B253" s="21" t="s">
        <v>238</v>
      </c>
      <c r="C253" s="18"/>
      <c r="D253" s="19"/>
      <c r="E253" s="20"/>
      <c r="F253" s="20">
        <v>10178183</v>
      </c>
      <c r="G253" s="20">
        <f t="shared" si="4"/>
        <v>-10178183</v>
      </c>
      <c r="H253" s="20"/>
    </row>
    <row r="254" spans="2:8" x14ac:dyDescent="0.4">
      <c r="B254" s="21" t="s">
        <v>239</v>
      </c>
      <c r="C254" s="18"/>
      <c r="D254" s="19"/>
      <c r="E254" s="20">
        <f xml:space="preserve"> +E252 +E253</f>
        <v>0</v>
      </c>
      <c r="F254" s="20">
        <f xml:space="preserve"> +F252 +F253</f>
        <v>10305355</v>
      </c>
      <c r="G254" s="20">
        <f t="shared" si="4"/>
        <v>-10305355</v>
      </c>
      <c r="H254" s="20"/>
    </row>
    <row r="255" spans="2:8" x14ac:dyDescent="0.4">
      <c r="B255" s="34"/>
      <c r="C255" s="34"/>
      <c r="D255" s="34"/>
      <c r="E255" s="34"/>
      <c r="F255" s="34"/>
      <c r="G255" s="34"/>
      <c r="H255" s="34"/>
    </row>
    <row r="256" spans="2:8" x14ac:dyDescent="0.4">
      <c r="B256" s="34"/>
      <c r="C256" s="34"/>
      <c r="D256" s="34"/>
      <c r="E256" s="34"/>
      <c r="F256" s="34"/>
      <c r="G256" s="34"/>
      <c r="H256" s="34"/>
    </row>
    <row r="257" spans="2:8" x14ac:dyDescent="0.4">
      <c r="B257" s="34"/>
      <c r="C257" s="34"/>
      <c r="D257" s="34"/>
      <c r="E257" s="34"/>
      <c r="F257" s="34"/>
      <c r="G257" s="34"/>
      <c r="H257" s="34"/>
    </row>
    <row r="258" spans="2:8" x14ac:dyDescent="0.4">
      <c r="B258" s="34"/>
      <c r="C258" s="34"/>
      <c r="D258" s="34"/>
      <c r="E258" s="34"/>
      <c r="F258" s="34"/>
      <c r="G258" s="34"/>
      <c r="H258" s="34"/>
    </row>
    <row r="259" spans="2:8" x14ac:dyDescent="0.4">
      <c r="B259" s="34"/>
      <c r="C259" s="34"/>
      <c r="D259" s="34"/>
      <c r="E259" s="34"/>
      <c r="F259" s="34"/>
      <c r="G259" s="34"/>
      <c r="H259" s="34"/>
    </row>
    <row r="260" spans="2:8" x14ac:dyDescent="0.4">
      <c r="B260" s="34"/>
      <c r="C260" s="34"/>
      <c r="D260" s="34"/>
      <c r="E260" s="34"/>
      <c r="F260" s="34"/>
      <c r="G260" s="34"/>
      <c r="H260" s="34"/>
    </row>
    <row r="261" spans="2:8" x14ac:dyDescent="0.4">
      <c r="B261" s="34"/>
      <c r="C261" s="34"/>
      <c r="D261" s="34"/>
      <c r="E261" s="34"/>
      <c r="F261" s="34"/>
      <c r="G261" s="34"/>
      <c r="H261" s="34"/>
    </row>
    <row r="262" spans="2:8" x14ac:dyDescent="0.4">
      <c r="B262" s="34"/>
      <c r="C262" s="34"/>
      <c r="D262" s="34"/>
      <c r="E262" s="34"/>
      <c r="F262" s="34"/>
      <c r="G262" s="34"/>
      <c r="H262" s="34"/>
    </row>
    <row r="263" spans="2:8" x14ac:dyDescent="0.4">
      <c r="B263" s="34"/>
      <c r="C263" s="34"/>
      <c r="D263" s="34"/>
      <c r="E263" s="34"/>
      <c r="F263" s="34"/>
      <c r="G263" s="34"/>
      <c r="H263" s="34"/>
    </row>
    <row r="264" spans="2:8" x14ac:dyDescent="0.4">
      <c r="B264" s="34"/>
      <c r="C264" s="34"/>
      <c r="D264" s="34"/>
      <c r="E264" s="34"/>
      <c r="F264" s="34"/>
      <c r="G264" s="34"/>
      <c r="H264" s="34"/>
    </row>
  </sheetData>
  <mergeCells count="12">
    <mergeCell ref="B159:B192"/>
    <mergeCell ref="C159:C174"/>
    <mergeCell ref="C175:C191"/>
    <mergeCell ref="B193:B249"/>
    <mergeCell ref="C193:C219"/>
    <mergeCell ref="C220:C248"/>
    <mergeCell ref="B2:H2"/>
    <mergeCell ref="B3:H3"/>
    <mergeCell ref="B5:D5"/>
    <mergeCell ref="B6:B158"/>
    <mergeCell ref="C6:C77"/>
    <mergeCell ref="C78:C15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8013B-FE99-4CA2-8F2A-2C1AFF42D30B}">
  <sheetPr>
    <pageSetUpPr fitToPage="1"/>
  </sheetPr>
  <dimension ref="B1:H264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242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+E7+E11+E18+E25+E28+E32+E45+E55</f>
        <v>715221000</v>
      </c>
      <c r="F6" s="11">
        <f>+F7+F11+F18+F25+F28+F32+F45+F55</f>
        <v>719984052</v>
      </c>
      <c r="G6" s="11">
        <f>E6-F6</f>
        <v>-4763052</v>
      </c>
      <c r="H6" s="11"/>
    </row>
    <row r="7" spans="2:8" x14ac:dyDescent="0.4">
      <c r="B7" s="12"/>
      <c r="C7" s="12"/>
      <c r="D7" s="13" t="s">
        <v>12</v>
      </c>
      <c r="E7" s="14">
        <f>+E8+E9+E10</f>
        <v>496990000</v>
      </c>
      <c r="F7" s="14">
        <f>+F8+F9+F10</f>
        <v>497742411</v>
      </c>
      <c r="G7" s="14">
        <f t="shared" ref="G7:G70" si="0">E7-F7</f>
        <v>-752411</v>
      </c>
      <c r="H7" s="14"/>
    </row>
    <row r="8" spans="2:8" x14ac:dyDescent="0.4">
      <c r="B8" s="12"/>
      <c r="C8" s="12"/>
      <c r="D8" s="13" t="s">
        <v>13</v>
      </c>
      <c r="E8" s="14">
        <v>441700000</v>
      </c>
      <c r="F8" s="14">
        <v>441230661</v>
      </c>
      <c r="G8" s="14">
        <f t="shared" si="0"/>
        <v>469339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>
        <v>55290000</v>
      </c>
      <c r="F10" s="14">
        <v>56511750</v>
      </c>
      <c r="G10" s="14">
        <f t="shared" si="0"/>
        <v>-1221750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29661000</v>
      </c>
      <c r="F11" s="14">
        <f>+F12+F13+F14+F15+F16+F17</f>
        <v>28763632</v>
      </c>
      <c r="G11" s="14">
        <f t="shared" si="0"/>
        <v>897368</v>
      </c>
      <c r="H11" s="14"/>
    </row>
    <row r="12" spans="2:8" x14ac:dyDescent="0.4">
      <c r="B12" s="12"/>
      <c r="C12" s="12"/>
      <c r="D12" s="13" t="s">
        <v>13</v>
      </c>
      <c r="E12" s="14">
        <v>26000000</v>
      </c>
      <c r="F12" s="14">
        <v>25048941</v>
      </c>
      <c r="G12" s="14">
        <f t="shared" si="0"/>
        <v>951059</v>
      </c>
      <c r="H12" s="14"/>
    </row>
    <row r="13" spans="2:8" x14ac:dyDescent="0.4">
      <c r="B13" s="12"/>
      <c r="C13" s="12"/>
      <c r="D13" s="13" t="s">
        <v>17</v>
      </c>
      <c r="E13" s="14">
        <v>50000</v>
      </c>
      <c r="F13" s="14">
        <v>95642</v>
      </c>
      <c r="G13" s="14">
        <f t="shared" si="0"/>
        <v>-45642</v>
      </c>
      <c r="H13" s="14"/>
    </row>
    <row r="14" spans="2:8" x14ac:dyDescent="0.4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">
      <c r="B15" s="12"/>
      <c r="C15" s="12"/>
      <c r="D15" s="13" t="s">
        <v>19</v>
      </c>
      <c r="E15" s="14">
        <v>3600000</v>
      </c>
      <c r="F15" s="14">
        <v>3601142</v>
      </c>
      <c r="G15" s="14">
        <f t="shared" si="0"/>
        <v>-1142</v>
      </c>
      <c r="H15" s="14"/>
    </row>
    <row r="16" spans="2:8" x14ac:dyDescent="0.4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21</v>
      </c>
      <c r="E17" s="14">
        <v>11000</v>
      </c>
      <c r="F17" s="14">
        <v>17907</v>
      </c>
      <c r="G17" s="14">
        <f t="shared" si="0"/>
        <v>-6907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+E33+E34+E35+E36+E37+E38+E39+E40+E41+E42+E43+E44</f>
        <v>184130000</v>
      </c>
      <c r="F32" s="14">
        <f>+F33+F34+F35+F36+F37+F38+F39+F40+F41+F42+F43+F44</f>
        <v>186521526</v>
      </c>
      <c r="G32" s="14">
        <f t="shared" si="0"/>
        <v>-2391526</v>
      </c>
      <c r="H32" s="14"/>
    </row>
    <row r="33" spans="2:8" x14ac:dyDescent="0.4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32</v>
      </c>
      <c r="E34" s="14">
        <v>100000</v>
      </c>
      <c r="F34" s="14">
        <v>60606</v>
      </c>
      <c r="G34" s="14">
        <f t="shared" si="0"/>
        <v>39394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">
      <c r="B37" s="12"/>
      <c r="C37" s="12"/>
      <c r="D37" s="13" t="s">
        <v>35</v>
      </c>
      <c r="E37" s="14">
        <v>68230000</v>
      </c>
      <c r="F37" s="14">
        <v>69807910</v>
      </c>
      <c r="G37" s="14">
        <f t="shared" si="0"/>
        <v>-1577910</v>
      </c>
      <c r="H37" s="14"/>
    </row>
    <row r="38" spans="2:8" x14ac:dyDescent="0.4">
      <c r="B38" s="12"/>
      <c r="C38" s="12"/>
      <c r="D38" s="13" t="s">
        <v>36</v>
      </c>
      <c r="E38" s="14">
        <v>9850000</v>
      </c>
      <c r="F38" s="14">
        <v>8872245</v>
      </c>
      <c r="G38" s="14">
        <f t="shared" si="0"/>
        <v>977755</v>
      </c>
      <c r="H38" s="14"/>
    </row>
    <row r="39" spans="2:8" x14ac:dyDescent="0.4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38</v>
      </c>
      <c r="E40" s="14">
        <v>88120000</v>
      </c>
      <c r="F40" s="14">
        <v>90393701</v>
      </c>
      <c r="G40" s="14">
        <f t="shared" si="0"/>
        <v>-2273701</v>
      </c>
      <c r="H40" s="14"/>
    </row>
    <row r="41" spans="2:8" x14ac:dyDescent="0.4">
      <c r="B41" s="12"/>
      <c r="C41" s="12"/>
      <c r="D41" s="13" t="s">
        <v>39</v>
      </c>
      <c r="E41" s="14">
        <v>16090000</v>
      </c>
      <c r="F41" s="14">
        <v>15519886</v>
      </c>
      <c r="G41" s="14">
        <f t="shared" si="0"/>
        <v>570114</v>
      </c>
      <c r="H41" s="14"/>
    </row>
    <row r="42" spans="2:8" x14ac:dyDescent="0.4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42</v>
      </c>
      <c r="E44" s="14">
        <v>1740000</v>
      </c>
      <c r="F44" s="14">
        <v>1867178</v>
      </c>
      <c r="G44" s="14">
        <f t="shared" si="0"/>
        <v>-127178</v>
      </c>
      <c r="H44" s="14"/>
    </row>
    <row r="45" spans="2:8" x14ac:dyDescent="0.4">
      <c r="B45" s="12"/>
      <c r="C45" s="12"/>
      <c r="D45" s="13" t="s">
        <v>43</v>
      </c>
      <c r="E45" s="14">
        <f>+E46+E47+E48+E49+E50+E51+E52+E53+E54</f>
        <v>4440000</v>
      </c>
      <c r="F45" s="14">
        <f>+F46+F47+F48+F49+F50+F51+F52+F53+F54</f>
        <v>6956483</v>
      </c>
      <c r="G45" s="14">
        <f t="shared" si="0"/>
        <v>-2516483</v>
      </c>
      <c r="H45" s="14"/>
    </row>
    <row r="46" spans="2:8" x14ac:dyDescent="0.4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45</v>
      </c>
      <c r="E47" s="14">
        <v>4310000</v>
      </c>
      <c r="F47" s="14">
        <v>6727903</v>
      </c>
      <c r="G47" s="14">
        <f t="shared" si="0"/>
        <v>-2417903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>
        <v>130000</v>
      </c>
      <c r="F52" s="14">
        <v>228580</v>
      </c>
      <c r="G52" s="14">
        <f t="shared" si="0"/>
        <v>-98580</v>
      </c>
      <c r="H52" s="14"/>
    </row>
    <row r="53" spans="2:8" x14ac:dyDescent="0.4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">
      <c r="B56" s="12"/>
      <c r="C56" s="12"/>
      <c r="D56" s="13" t="s">
        <v>54</v>
      </c>
      <c r="E56" s="14">
        <f>+E57</f>
        <v>0</v>
      </c>
      <c r="F56" s="14">
        <f>+F57</f>
        <v>0</v>
      </c>
      <c r="G56" s="14">
        <f t="shared" si="0"/>
        <v>0</v>
      </c>
      <c r="H56" s="14"/>
    </row>
    <row r="57" spans="2:8" x14ac:dyDescent="0.4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">
      <c r="B64" s="12"/>
      <c r="C64" s="12"/>
      <c r="D64" s="13" t="s">
        <v>57</v>
      </c>
      <c r="E64" s="14">
        <f>+E65+E66</f>
        <v>0</v>
      </c>
      <c r="F64" s="14">
        <f>+F65+F66</f>
        <v>0</v>
      </c>
      <c r="G64" s="14">
        <f t="shared" si="0"/>
        <v>0</v>
      </c>
      <c r="H64" s="14"/>
    </row>
    <row r="65" spans="2:8" x14ac:dyDescent="0.4">
      <c r="B65" s="12"/>
      <c r="C65" s="12"/>
      <c r="D65" s="13" t="s">
        <v>58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59</v>
      </c>
      <c r="E66" s="14"/>
      <c r="F66" s="14"/>
      <c r="G66" s="14">
        <f t="shared" si="0"/>
        <v>0</v>
      </c>
      <c r="H66" s="14"/>
    </row>
    <row r="67" spans="2:8" x14ac:dyDescent="0.4">
      <c r="B67" s="12"/>
      <c r="C67" s="12"/>
      <c r="D67" s="13" t="s">
        <v>60</v>
      </c>
      <c r="E67" s="14"/>
      <c r="F67" s="14"/>
      <c r="G67" s="14">
        <f t="shared" si="0"/>
        <v>0</v>
      </c>
      <c r="H67" s="14"/>
    </row>
    <row r="68" spans="2:8" x14ac:dyDescent="0.4">
      <c r="B68" s="12"/>
      <c r="C68" s="12"/>
      <c r="D68" s="13" t="s">
        <v>61</v>
      </c>
      <c r="E68" s="14">
        <v>30000</v>
      </c>
      <c r="F68" s="14">
        <v>30000</v>
      </c>
      <c r="G68" s="14">
        <f t="shared" si="0"/>
        <v>0</v>
      </c>
      <c r="H68" s="14"/>
    </row>
    <row r="69" spans="2:8" x14ac:dyDescent="0.4">
      <c r="B69" s="12"/>
      <c r="C69" s="12"/>
      <c r="D69" s="13" t="s">
        <v>62</v>
      </c>
      <c r="E69" s="14">
        <v>500</v>
      </c>
      <c r="F69" s="14">
        <v>761</v>
      </c>
      <c r="G69" s="14">
        <f t="shared" si="0"/>
        <v>-261</v>
      </c>
      <c r="H69" s="14"/>
    </row>
    <row r="70" spans="2:8" x14ac:dyDescent="0.4">
      <c r="B70" s="12"/>
      <c r="C70" s="12"/>
      <c r="D70" s="13" t="s">
        <v>63</v>
      </c>
      <c r="E70" s="14">
        <f>+E71+E72+E73+E75</f>
        <v>1242000</v>
      </c>
      <c r="F70" s="14">
        <f>+F71+F72+F73+F75</f>
        <v>2369867</v>
      </c>
      <c r="G70" s="14">
        <f t="shared" si="0"/>
        <v>-1127867</v>
      </c>
      <c r="H70" s="14"/>
    </row>
    <row r="71" spans="2:8" x14ac:dyDescent="0.4">
      <c r="B71" s="12"/>
      <c r="C71" s="12"/>
      <c r="D71" s="13" t="s">
        <v>64</v>
      </c>
      <c r="E71" s="14">
        <v>30000</v>
      </c>
      <c r="F71" s="14">
        <v>69000</v>
      </c>
      <c r="G71" s="14">
        <f t="shared" ref="G71:G134" si="1">E71-F71</f>
        <v>-39000</v>
      </c>
      <c r="H71" s="14"/>
    </row>
    <row r="72" spans="2:8" x14ac:dyDescent="0.4">
      <c r="B72" s="12"/>
      <c r="C72" s="12"/>
      <c r="D72" s="13" t="s">
        <v>65</v>
      </c>
      <c r="E72" s="14">
        <v>660000</v>
      </c>
      <c r="F72" s="14">
        <v>987380</v>
      </c>
      <c r="G72" s="14">
        <f t="shared" si="1"/>
        <v>-327380</v>
      </c>
      <c r="H72" s="14"/>
    </row>
    <row r="73" spans="2:8" x14ac:dyDescent="0.4">
      <c r="B73" s="12"/>
      <c r="C73" s="12"/>
      <c r="D73" s="13" t="s">
        <v>66</v>
      </c>
      <c r="E73" s="14">
        <f>+E74</f>
        <v>552000</v>
      </c>
      <c r="F73" s="14">
        <f>+F74</f>
        <v>1313487</v>
      </c>
      <c r="G73" s="14">
        <f t="shared" si="1"/>
        <v>-761487</v>
      </c>
      <c r="H73" s="14"/>
    </row>
    <row r="74" spans="2:8" x14ac:dyDescent="0.4">
      <c r="B74" s="12"/>
      <c r="C74" s="12"/>
      <c r="D74" s="13" t="s">
        <v>67</v>
      </c>
      <c r="E74" s="14">
        <v>552000</v>
      </c>
      <c r="F74" s="14">
        <v>1313487</v>
      </c>
      <c r="G74" s="14">
        <f t="shared" si="1"/>
        <v>-761487</v>
      </c>
      <c r="H74" s="14"/>
    </row>
    <row r="75" spans="2:8" x14ac:dyDescent="0.4">
      <c r="B75" s="12"/>
      <c r="C75" s="12"/>
      <c r="D75" s="13" t="s">
        <v>68</v>
      </c>
      <c r="E75" s="14"/>
      <c r="F75" s="14"/>
      <c r="G75" s="14">
        <f t="shared" si="1"/>
        <v>0</v>
      </c>
      <c r="H75" s="14"/>
    </row>
    <row r="76" spans="2:8" x14ac:dyDescent="0.4">
      <c r="B76" s="12"/>
      <c r="C76" s="12"/>
      <c r="D76" s="13" t="s">
        <v>69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5"/>
      <c r="D77" s="16" t="s">
        <v>70</v>
      </c>
      <c r="E77" s="17">
        <f>+E6+E56+E64+E67+E68+E69+E70+E76</f>
        <v>716493500</v>
      </c>
      <c r="F77" s="17">
        <f>+F6+F56+F64+F67+F68+F69+F70+F76</f>
        <v>722384680</v>
      </c>
      <c r="G77" s="17">
        <f t="shared" si="1"/>
        <v>-5891180</v>
      </c>
      <c r="H77" s="17"/>
    </row>
    <row r="78" spans="2:8" x14ac:dyDescent="0.4">
      <c r="B78" s="12"/>
      <c r="C78" s="9" t="s">
        <v>71</v>
      </c>
      <c r="D78" s="13" t="s">
        <v>72</v>
      </c>
      <c r="E78" s="14">
        <f>+E79+E80+E81+E98+E99+E100+E101+E102</f>
        <v>425376300</v>
      </c>
      <c r="F78" s="14">
        <f>+F79+F80+F81+F98+F99+F100+F101+F102</f>
        <v>434476961</v>
      </c>
      <c r="G78" s="14">
        <f t="shared" si="1"/>
        <v>-9100661</v>
      </c>
      <c r="H78" s="14"/>
    </row>
    <row r="79" spans="2:8" x14ac:dyDescent="0.4">
      <c r="B79" s="12"/>
      <c r="C79" s="12"/>
      <c r="D79" s="13" t="s">
        <v>73</v>
      </c>
      <c r="E79" s="14"/>
      <c r="F79" s="14"/>
      <c r="G79" s="14">
        <f t="shared" si="1"/>
        <v>0</v>
      </c>
      <c r="H79" s="14"/>
    </row>
    <row r="80" spans="2:8" x14ac:dyDescent="0.4">
      <c r="B80" s="12"/>
      <c r="C80" s="12"/>
      <c r="D80" s="13" t="s">
        <v>74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75</v>
      </c>
      <c r="E81" s="14">
        <f>+E82+E83+E84+E85+E86+E87+E88+E89+E90+E91+E92+E93+E94+E95+E96+E97</f>
        <v>224569800</v>
      </c>
      <c r="F81" s="14">
        <f>+F82+F83+F84+F85+F86+F87+F88+F89+F90+F91+F92+F93+F94+F95+F96+F97</f>
        <v>218857241</v>
      </c>
      <c r="G81" s="14">
        <f t="shared" si="1"/>
        <v>5712559</v>
      </c>
      <c r="H81" s="14"/>
    </row>
    <row r="82" spans="2:8" x14ac:dyDescent="0.4">
      <c r="B82" s="12"/>
      <c r="C82" s="12"/>
      <c r="D82" s="13" t="s">
        <v>76</v>
      </c>
      <c r="E82" s="14">
        <v>141520000</v>
      </c>
      <c r="F82" s="14">
        <v>138419932</v>
      </c>
      <c r="G82" s="14">
        <f t="shared" si="1"/>
        <v>3100068</v>
      </c>
      <c r="H82" s="14"/>
    </row>
    <row r="83" spans="2:8" x14ac:dyDescent="0.4">
      <c r="B83" s="12"/>
      <c r="C83" s="12"/>
      <c r="D83" s="13" t="s">
        <v>77</v>
      </c>
      <c r="E83" s="14">
        <v>4955000</v>
      </c>
      <c r="F83" s="14">
        <v>4937400</v>
      </c>
      <c r="G83" s="14">
        <f t="shared" si="1"/>
        <v>17600</v>
      </c>
      <c r="H83" s="14"/>
    </row>
    <row r="84" spans="2:8" x14ac:dyDescent="0.4">
      <c r="B84" s="12"/>
      <c r="C84" s="12"/>
      <c r="D84" s="13" t="s">
        <v>78</v>
      </c>
      <c r="E84" s="14">
        <v>3275000</v>
      </c>
      <c r="F84" s="14">
        <v>3175152</v>
      </c>
      <c r="G84" s="14">
        <f t="shared" si="1"/>
        <v>99848</v>
      </c>
      <c r="H84" s="14"/>
    </row>
    <row r="85" spans="2:8" x14ac:dyDescent="0.4">
      <c r="B85" s="12"/>
      <c r="C85" s="12"/>
      <c r="D85" s="13" t="s">
        <v>79</v>
      </c>
      <c r="E85" s="14">
        <v>2710000</v>
      </c>
      <c r="F85" s="14">
        <v>2539648</v>
      </c>
      <c r="G85" s="14">
        <f t="shared" si="1"/>
        <v>170352</v>
      </c>
      <c r="H85" s="14"/>
    </row>
    <row r="86" spans="2:8" x14ac:dyDescent="0.4">
      <c r="B86" s="12"/>
      <c r="C86" s="12"/>
      <c r="D86" s="13" t="s">
        <v>80</v>
      </c>
      <c r="E86" s="14">
        <v>2000000</v>
      </c>
      <c r="F86" s="14">
        <v>1970000</v>
      </c>
      <c r="G86" s="14">
        <f t="shared" si="1"/>
        <v>30000</v>
      </c>
      <c r="H86" s="14"/>
    </row>
    <row r="87" spans="2:8" x14ac:dyDescent="0.4">
      <c r="B87" s="12"/>
      <c r="C87" s="12"/>
      <c r="D87" s="13" t="s">
        <v>81</v>
      </c>
      <c r="E87" s="14">
        <v>1900000</v>
      </c>
      <c r="F87" s="14">
        <v>1874096</v>
      </c>
      <c r="G87" s="14">
        <f t="shared" si="1"/>
        <v>25904</v>
      </c>
      <c r="H87" s="14"/>
    </row>
    <row r="88" spans="2:8" x14ac:dyDescent="0.4">
      <c r="B88" s="12"/>
      <c r="C88" s="12"/>
      <c r="D88" s="13" t="s">
        <v>82</v>
      </c>
      <c r="E88" s="14">
        <v>600000</v>
      </c>
      <c r="F88" s="14">
        <v>459000</v>
      </c>
      <c r="G88" s="14">
        <f t="shared" si="1"/>
        <v>141000</v>
      </c>
      <c r="H88" s="14"/>
    </row>
    <row r="89" spans="2:8" x14ac:dyDescent="0.4">
      <c r="B89" s="12"/>
      <c r="C89" s="12"/>
      <c r="D89" s="13" t="s">
        <v>83</v>
      </c>
      <c r="E89" s="14">
        <v>14770000</v>
      </c>
      <c r="F89" s="14">
        <v>14448000</v>
      </c>
      <c r="G89" s="14">
        <f t="shared" si="1"/>
        <v>322000</v>
      </c>
      <c r="H89" s="14"/>
    </row>
    <row r="90" spans="2:8" x14ac:dyDescent="0.4">
      <c r="B90" s="12"/>
      <c r="C90" s="12"/>
      <c r="D90" s="13" t="s">
        <v>84</v>
      </c>
      <c r="E90" s="14">
        <v>3062400</v>
      </c>
      <c r="F90" s="14">
        <v>2889763</v>
      </c>
      <c r="G90" s="14">
        <f t="shared" si="1"/>
        <v>172637</v>
      </c>
      <c r="H90" s="14"/>
    </row>
    <row r="91" spans="2:8" x14ac:dyDescent="0.4">
      <c r="B91" s="12"/>
      <c r="C91" s="12"/>
      <c r="D91" s="13" t="s">
        <v>85</v>
      </c>
      <c r="E91" s="14">
        <v>865000</v>
      </c>
      <c r="F91" s="14">
        <v>732000</v>
      </c>
      <c r="G91" s="14">
        <f t="shared" si="1"/>
        <v>133000</v>
      </c>
      <c r="H91" s="14"/>
    </row>
    <row r="92" spans="2:8" x14ac:dyDescent="0.4">
      <c r="B92" s="12"/>
      <c r="C92" s="12"/>
      <c r="D92" s="13" t="s">
        <v>86</v>
      </c>
      <c r="E92" s="14"/>
      <c r="F92" s="14"/>
      <c r="G92" s="14">
        <f t="shared" si="1"/>
        <v>0</v>
      </c>
      <c r="H92" s="14"/>
    </row>
    <row r="93" spans="2:8" x14ac:dyDescent="0.4">
      <c r="B93" s="12"/>
      <c r="C93" s="12"/>
      <c r="D93" s="13" t="s">
        <v>87</v>
      </c>
      <c r="E93" s="14">
        <v>22360000</v>
      </c>
      <c r="F93" s="14">
        <v>21621981</v>
      </c>
      <c r="G93" s="14">
        <f t="shared" si="1"/>
        <v>738019</v>
      </c>
      <c r="H93" s="14"/>
    </row>
    <row r="94" spans="2:8" x14ac:dyDescent="0.4">
      <c r="B94" s="12"/>
      <c r="C94" s="12"/>
      <c r="D94" s="13" t="s">
        <v>88</v>
      </c>
      <c r="E94" s="14">
        <v>6240000</v>
      </c>
      <c r="F94" s="14">
        <v>6165970</v>
      </c>
      <c r="G94" s="14">
        <f t="shared" si="1"/>
        <v>74030</v>
      </c>
      <c r="H94" s="14"/>
    </row>
    <row r="95" spans="2:8" x14ac:dyDescent="0.4">
      <c r="B95" s="12"/>
      <c r="C95" s="12"/>
      <c r="D95" s="13" t="s">
        <v>89</v>
      </c>
      <c r="E95" s="14">
        <v>530000</v>
      </c>
      <c r="F95" s="14">
        <v>529252</v>
      </c>
      <c r="G95" s="14">
        <f t="shared" si="1"/>
        <v>748</v>
      </c>
      <c r="H95" s="14"/>
    </row>
    <row r="96" spans="2:8" x14ac:dyDescent="0.4">
      <c r="B96" s="12"/>
      <c r="C96" s="12"/>
      <c r="D96" s="13" t="s">
        <v>90</v>
      </c>
      <c r="E96" s="14">
        <v>15800000</v>
      </c>
      <c r="F96" s="14">
        <v>15243993</v>
      </c>
      <c r="G96" s="14">
        <f t="shared" si="1"/>
        <v>556007</v>
      </c>
      <c r="H96" s="14"/>
    </row>
    <row r="97" spans="2:8" x14ac:dyDescent="0.4">
      <c r="B97" s="12"/>
      <c r="C97" s="12"/>
      <c r="D97" s="13" t="s">
        <v>91</v>
      </c>
      <c r="E97" s="14">
        <v>3982400</v>
      </c>
      <c r="F97" s="14">
        <v>3851054</v>
      </c>
      <c r="G97" s="14">
        <f t="shared" si="1"/>
        <v>131346</v>
      </c>
      <c r="H97" s="14"/>
    </row>
    <row r="98" spans="2:8" x14ac:dyDescent="0.4">
      <c r="B98" s="12"/>
      <c r="C98" s="12"/>
      <c r="D98" s="13" t="s">
        <v>92</v>
      </c>
      <c r="E98" s="14">
        <v>32011500</v>
      </c>
      <c r="F98" s="14">
        <v>44536285</v>
      </c>
      <c r="G98" s="14">
        <f t="shared" si="1"/>
        <v>-12524785</v>
      </c>
      <c r="H98" s="14"/>
    </row>
    <row r="99" spans="2:8" x14ac:dyDescent="0.4">
      <c r="B99" s="12"/>
      <c r="C99" s="12"/>
      <c r="D99" s="13" t="s">
        <v>93</v>
      </c>
      <c r="E99" s="14">
        <v>97295000</v>
      </c>
      <c r="F99" s="14">
        <v>96439097</v>
      </c>
      <c r="G99" s="14">
        <f t="shared" si="1"/>
        <v>855903</v>
      </c>
      <c r="H99" s="14"/>
    </row>
    <row r="100" spans="2:8" x14ac:dyDescent="0.4">
      <c r="B100" s="12"/>
      <c r="C100" s="12"/>
      <c r="D100" s="13" t="s">
        <v>94</v>
      </c>
      <c r="E100" s="14">
        <v>10100000</v>
      </c>
      <c r="F100" s="14">
        <v>9602427</v>
      </c>
      <c r="G100" s="14">
        <f t="shared" si="1"/>
        <v>497573</v>
      </c>
      <c r="H100" s="14"/>
    </row>
    <row r="101" spans="2:8" x14ac:dyDescent="0.4">
      <c r="B101" s="12"/>
      <c r="C101" s="12"/>
      <c r="D101" s="13" t="s">
        <v>95</v>
      </c>
      <c r="E101" s="14">
        <v>11600000</v>
      </c>
      <c r="F101" s="14">
        <v>10410813</v>
      </c>
      <c r="G101" s="14">
        <f t="shared" si="1"/>
        <v>1189187</v>
      </c>
      <c r="H101" s="14"/>
    </row>
    <row r="102" spans="2:8" x14ac:dyDescent="0.4">
      <c r="B102" s="12"/>
      <c r="C102" s="12"/>
      <c r="D102" s="13" t="s">
        <v>96</v>
      </c>
      <c r="E102" s="14">
        <f>+E103</f>
        <v>49800000</v>
      </c>
      <c r="F102" s="14">
        <f>+F103</f>
        <v>54631098</v>
      </c>
      <c r="G102" s="14">
        <f t="shared" si="1"/>
        <v>-4831098</v>
      </c>
      <c r="H102" s="14"/>
    </row>
    <row r="103" spans="2:8" x14ac:dyDescent="0.4">
      <c r="B103" s="12"/>
      <c r="C103" s="12"/>
      <c r="D103" s="13" t="s">
        <v>97</v>
      </c>
      <c r="E103" s="14">
        <v>49800000</v>
      </c>
      <c r="F103" s="14">
        <v>54631098</v>
      </c>
      <c r="G103" s="14">
        <f t="shared" si="1"/>
        <v>-4831098</v>
      </c>
      <c r="H103" s="14"/>
    </row>
    <row r="104" spans="2:8" x14ac:dyDescent="0.4">
      <c r="B104" s="12"/>
      <c r="C104" s="12"/>
      <c r="D104" s="13" t="s">
        <v>98</v>
      </c>
      <c r="E104" s="14">
        <f>+E105+E106+E107+E108+E109+E110+E111+E112+E113+E114+E115+E116+E117+E118+E119+E120+E121</f>
        <v>106910000</v>
      </c>
      <c r="F104" s="14">
        <f>+F105+F106+F107+F108+F109+F110+F111+F112+F113+F114+F115+F116+F117+F118+F119+F120+F121</f>
        <v>105685007</v>
      </c>
      <c r="G104" s="14">
        <f t="shared" si="1"/>
        <v>1224993</v>
      </c>
      <c r="H104" s="14"/>
    </row>
    <row r="105" spans="2:8" x14ac:dyDescent="0.4">
      <c r="B105" s="12"/>
      <c r="C105" s="12"/>
      <c r="D105" s="13" t="s">
        <v>99</v>
      </c>
      <c r="E105" s="14">
        <v>43400000</v>
      </c>
      <c r="F105" s="14">
        <v>43211176</v>
      </c>
      <c r="G105" s="14">
        <f t="shared" si="1"/>
        <v>188824</v>
      </c>
      <c r="H105" s="14"/>
    </row>
    <row r="106" spans="2:8" x14ac:dyDescent="0.4">
      <c r="B106" s="12"/>
      <c r="C106" s="12"/>
      <c r="D106" s="13" t="s">
        <v>100</v>
      </c>
      <c r="E106" s="14">
        <v>10300000</v>
      </c>
      <c r="F106" s="14">
        <v>10207733</v>
      </c>
      <c r="G106" s="14">
        <f t="shared" si="1"/>
        <v>92267</v>
      </c>
      <c r="H106" s="14"/>
    </row>
    <row r="107" spans="2:8" x14ac:dyDescent="0.4">
      <c r="B107" s="12"/>
      <c r="C107" s="12"/>
      <c r="D107" s="13" t="s">
        <v>101</v>
      </c>
      <c r="E107" s="14"/>
      <c r="F107" s="14"/>
      <c r="G107" s="14">
        <f t="shared" si="1"/>
        <v>0</v>
      </c>
      <c r="H107" s="14"/>
    </row>
    <row r="108" spans="2:8" x14ac:dyDescent="0.4">
      <c r="B108" s="12"/>
      <c r="C108" s="12"/>
      <c r="D108" s="13" t="s">
        <v>102</v>
      </c>
      <c r="E108" s="14">
        <v>1650000</v>
      </c>
      <c r="F108" s="14">
        <v>1438149</v>
      </c>
      <c r="G108" s="14">
        <f t="shared" si="1"/>
        <v>211851</v>
      </c>
      <c r="H108" s="14"/>
    </row>
    <row r="109" spans="2:8" x14ac:dyDescent="0.4">
      <c r="B109" s="12"/>
      <c r="C109" s="12"/>
      <c r="D109" s="13" t="s">
        <v>103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104</v>
      </c>
      <c r="E110" s="14">
        <v>2500000</v>
      </c>
      <c r="F110" s="14">
        <v>2429018</v>
      </c>
      <c r="G110" s="14">
        <f t="shared" si="1"/>
        <v>70982</v>
      </c>
      <c r="H110" s="14"/>
    </row>
    <row r="111" spans="2:8" x14ac:dyDescent="0.4">
      <c r="B111" s="12"/>
      <c r="C111" s="12"/>
      <c r="D111" s="13" t="s">
        <v>105</v>
      </c>
      <c r="E111" s="14">
        <v>1140000</v>
      </c>
      <c r="F111" s="14">
        <v>881777</v>
      </c>
      <c r="G111" s="14">
        <f t="shared" si="1"/>
        <v>258223</v>
      </c>
      <c r="H111" s="14"/>
    </row>
    <row r="112" spans="2:8" x14ac:dyDescent="0.4">
      <c r="B112" s="12"/>
      <c r="C112" s="12"/>
      <c r="D112" s="13" t="s">
        <v>106</v>
      </c>
      <c r="E112" s="14"/>
      <c r="F112" s="14"/>
      <c r="G112" s="14">
        <f t="shared" si="1"/>
        <v>0</v>
      </c>
      <c r="H112" s="14"/>
    </row>
    <row r="113" spans="2:8" x14ac:dyDescent="0.4">
      <c r="B113" s="12"/>
      <c r="C113" s="12"/>
      <c r="D113" s="13" t="s">
        <v>107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108</v>
      </c>
      <c r="E114" s="14">
        <v>35300000</v>
      </c>
      <c r="F114" s="14">
        <v>34049458</v>
      </c>
      <c r="G114" s="14">
        <f t="shared" si="1"/>
        <v>1250542</v>
      </c>
      <c r="H114" s="14"/>
    </row>
    <row r="115" spans="2:8" x14ac:dyDescent="0.4">
      <c r="B115" s="12"/>
      <c r="C115" s="12"/>
      <c r="D115" s="13" t="s">
        <v>109</v>
      </c>
      <c r="E115" s="14">
        <v>70000</v>
      </c>
      <c r="F115" s="14">
        <v>43282</v>
      </c>
      <c r="G115" s="14">
        <f t="shared" si="1"/>
        <v>26718</v>
      </c>
      <c r="H115" s="14"/>
    </row>
    <row r="116" spans="2:8" x14ac:dyDescent="0.4">
      <c r="B116" s="12"/>
      <c r="C116" s="12"/>
      <c r="D116" s="13" t="s">
        <v>110</v>
      </c>
      <c r="E116" s="14">
        <v>8850000</v>
      </c>
      <c r="F116" s="14">
        <v>8804433</v>
      </c>
      <c r="G116" s="14">
        <f t="shared" si="1"/>
        <v>45567</v>
      </c>
      <c r="H116" s="14"/>
    </row>
    <row r="117" spans="2:8" x14ac:dyDescent="0.4">
      <c r="B117" s="12"/>
      <c r="C117" s="12"/>
      <c r="D117" s="13" t="s">
        <v>111</v>
      </c>
      <c r="E117" s="14">
        <v>1310000</v>
      </c>
      <c r="F117" s="14">
        <v>2642620</v>
      </c>
      <c r="G117" s="14">
        <f t="shared" si="1"/>
        <v>-1332620</v>
      </c>
      <c r="H117" s="14"/>
    </row>
    <row r="118" spans="2:8" x14ac:dyDescent="0.4">
      <c r="B118" s="12"/>
      <c r="C118" s="12"/>
      <c r="D118" s="13" t="s">
        <v>112</v>
      </c>
      <c r="E118" s="14">
        <v>1160000</v>
      </c>
      <c r="F118" s="14">
        <v>1106504</v>
      </c>
      <c r="G118" s="14">
        <f t="shared" si="1"/>
        <v>53496</v>
      </c>
      <c r="H118" s="14"/>
    </row>
    <row r="119" spans="2:8" x14ac:dyDescent="0.4">
      <c r="B119" s="12"/>
      <c r="C119" s="12"/>
      <c r="D119" s="13" t="s">
        <v>113</v>
      </c>
      <c r="E119" s="14">
        <v>1230000</v>
      </c>
      <c r="F119" s="14">
        <v>870857</v>
      </c>
      <c r="G119" s="14">
        <f t="shared" si="1"/>
        <v>359143</v>
      </c>
      <c r="H119" s="14"/>
    </row>
    <row r="120" spans="2:8" x14ac:dyDescent="0.4">
      <c r="B120" s="12"/>
      <c r="C120" s="12"/>
      <c r="D120" s="13" t="s">
        <v>114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115</v>
      </c>
      <c r="E121" s="14"/>
      <c r="F121" s="14"/>
      <c r="G121" s="14">
        <f t="shared" si="1"/>
        <v>0</v>
      </c>
      <c r="H121" s="14"/>
    </row>
    <row r="122" spans="2:8" x14ac:dyDescent="0.4">
      <c r="B122" s="12"/>
      <c r="C122" s="12"/>
      <c r="D122" s="13" t="s">
        <v>116</v>
      </c>
      <c r="E122" s="14">
        <f>+E123+E124+E125+E126+E127+E128+E129+E130+E131+E132+E133+E134+E135+E136+E137+E138+E139+E140+E141+E142</f>
        <v>71102000</v>
      </c>
      <c r="F122" s="14">
        <f>+F123+F124+F125+F126+F127+F128+F129+F130+F131+F132+F133+F134+F135+F136+F137+F138+F139+F140+F141+F142</f>
        <v>70752850</v>
      </c>
      <c r="G122" s="14">
        <f t="shared" si="1"/>
        <v>349150</v>
      </c>
      <c r="H122" s="14"/>
    </row>
    <row r="123" spans="2:8" x14ac:dyDescent="0.4">
      <c r="B123" s="12"/>
      <c r="C123" s="12"/>
      <c r="D123" s="13" t="s">
        <v>117</v>
      </c>
      <c r="E123" s="14">
        <v>4550000</v>
      </c>
      <c r="F123" s="14">
        <v>5187059</v>
      </c>
      <c r="G123" s="14">
        <f t="shared" si="1"/>
        <v>-637059</v>
      </c>
      <c r="H123" s="14"/>
    </row>
    <row r="124" spans="2:8" x14ac:dyDescent="0.4">
      <c r="B124" s="12"/>
      <c r="C124" s="12"/>
      <c r="D124" s="13" t="s">
        <v>118</v>
      </c>
      <c r="E124" s="14">
        <v>310000</v>
      </c>
      <c r="F124" s="14">
        <v>67243</v>
      </c>
      <c r="G124" s="14">
        <f t="shared" si="1"/>
        <v>242757</v>
      </c>
      <c r="H124" s="14"/>
    </row>
    <row r="125" spans="2:8" x14ac:dyDescent="0.4">
      <c r="B125" s="12"/>
      <c r="C125" s="12"/>
      <c r="D125" s="13" t="s">
        <v>119</v>
      </c>
      <c r="E125" s="14">
        <v>250000</v>
      </c>
      <c r="F125" s="14">
        <v>224000</v>
      </c>
      <c r="G125" s="14">
        <f t="shared" si="1"/>
        <v>26000</v>
      </c>
      <c r="H125" s="14"/>
    </row>
    <row r="126" spans="2:8" x14ac:dyDescent="0.4">
      <c r="B126" s="12"/>
      <c r="C126" s="12"/>
      <c r="D126" s="13" t="s">
        <v>120</v>
      </c>
      <c r="E126" s="14">
        <v>4512000</v>
      </c>
      <c r="F126" s="14">
        <v>4500030</v>
      </c>
      <c r="G126" s="14">
        <f t="shared" si="1"/>
        <v>11970</v>
      </c>
      <c r="H126" s="14"/>
    </row>
    <row r="127" spans="2:8" x14ac:dyDescent="0.4">
      <c r="B127" s="12"/>
      <c r="C127" s="12"/>
      <c r="D127" s="13" t="s">
        <v>121</v>
      </c>
      <c r="E127" s="14">
        <v>1700000</v>
      </c>
      <c r="F127" s="14">
        <v>1772338</v>
      </c>
      <c r="G127" s="14">
        <f t="shared" si="1"/>
        <v>-72338</v>
      </c>
      <c r="H127" s="14"/>
    </row>
    <row r="128" spans="2:8" x14ac:dyDescent="0.4">
      <c r="B128" s="12"/>
      <c r="C128" s="12"/>
      <c r="D128" s="13" t="s">
        <v>122</v>
      </c>
      <c r="E128" s="14">
        <v>230000</v>
      </c>
      <c r="F128" s="14">
        <v>213830</v>
      </c>
      <c r="G128" s="14">
        <f t="shared" si="1"/>
        <v>16170</v>
      </c>
      <c r="H128" s="14"/>
    </row>
    <row r="129" spans="2:8" x14ac:dyDescent="0.4">
      <c r="B129" s="12"/>
      <c r="C129" s="12"/>
      <c r="D129" s="13" t="s">
        <v>123</v>
      </c>
      <c r="E129" s="14">
        <v>2300000</v>
      </c>
      <c r="F129" s="14">
        <v>2233847</v>
      </c>
      <c r="G129" s="14">
        <f t="shared" si="1"/>
        <v>66153</v>
      </c>
      <c r="H129" s="14"/>
    </row>
    <row r="130" spans="2:8" x14ac:dyDescent="0.4">
      <c r="B130" s="12"/>
      <c r="C130" s="12"/>
      <c r="D130" s="13" t="s">
        <v>124</v>
      </c>
      <c r="E130" s="14">
        <v>1120000</v>
      </c>
      <c r="F130" s="14">
        <v>1121336</v>
      </c>
      <c r="G130" s="14">
        <f t="shared" si="1"/>
        <v>-1336</v>
      </c>
      <c r="H130" s="14"/>
    </row>
    <row r="131" spans="2:8" x14ac:dyDescent="0.4">
      <c r="B131" s="12"/>
      <c r="C131" s="12"/>
      <c r="D131" s="13" t="s">
        <v>125</v>
      </c>
      <c r="E131" s="14">
        <v>120000</v>
      </c>
      <c r="F131" s="14">
        <v>114044</v>
      </c>
      <c r="G131" s="14">
        <f t="shared" si="1"/>
        <v>5956</v>
      </c>
      <c r="H131" s="14"/>
    </row>
    <row r="132" spans="2:8" x14ac:dyDescent="0.4">
      <c r="B132" s="12"/>
      <c r="C132" s="12"/>
      <c r="D132" s="13" t="s">
        <v>126</v>
      </c>
      <c r="E132" s="14">
        <v>680000</v>
      </c>
      <c r="F132" s="14">
        <v>678260</v>
      </c>
      <c r="G132" s="14">
        <f t="shared" si="1"/>
        <v>1740</v>
      </c>
      <c r="H132" s="14"/>
    </row>
    <row r="133" spans="2:8" x14ac:dyDescent="0.4">
      <c r="B133" s="12"/>
      <c r="C133" s="12"/>
      <c r="D133" s="13" t="s">
        <v>127</v>
      </c>
      <c r="E133" s="14">
        <v>44900000</v>
      </c>
      <c r="F133" s="14">
        <v>45275948</v>
      </c>
      <c r="G133" s="14">
        <f t="shared" si="1"/>
        <v>-375948</v>
      </c>
      <c r="H133" s="14"/>
    </row>
    <row r="134" spans="2:8" x14ac:dyDescent="0.4">
      <c r="B134" s="12"/>
      <c r="C134" s="12"/>
      <c r="D134" s="13" t="s">
        <v>128</v>
      </c>
      <c r="E134" s="14">
        <v>2450000</v>
      </c>
      <c r="F134" s="14">
        <v>1919380</v>
      </c>
      <c r="G134" s="14">
        <f t="shared" si="1"/>
        <v>530620</v>
      </c>
      <c r="H134" s="14"/>
    </row>
    <row r="135" spans="2:8" x14ac:dyDescent="0.4">
      <c r="B135" s="12"/>
      <c r="C135" s="12"/>
      <c r="D135" s="13" t="s">
        <v>111</v>
      </c>
      <c r="E135" s="14"/>
      <c r="F135" s="14"/>
      <c r="G135" s="14">
        <f t="shared" ref="G135:G198" si="2">E135-F135</f>
        <v>0</v>
      </c>
      <c r="H135" s="14"/>
    </row>
    <row r="136" spans="2:8" x14ac:dyDescent="0.4">
      <c r="B136" s="12"/>
      <c r="C136" s="12"/>
      <c r="D136" s="13" t="s">
        <v>112</v>
      </c>
      <c r="E136" s="14"/>
      <c r="F136" s="14"/>
      <c r="G136" s="14">
        <f t="shared" si="2"/>
        <v>0</v>
      </c>
      <c r="H136" s="14"/>
    </row>
    <row r="137" spans="2:8" x14ac:dyDescent="0.4">
      <c r="B137" s="12"/>
      <c r="C137" s="12"/>
      <c r="D137" s="13" t="s">
        <v>129</v>
      </c>
      <c r="E137" s="14"/>
      <c r="F137" s="14"/>
      <c r="G137" s="14">
        <f t="shared" si="2"/>
        <v>0</v>
      </c>
      <c r="H137" s="14"/>
    </row>
    <row r="138" spans="2:8" x14ac:dyDescent="0.4">
      <c r="B138" s="12"/>
      <c r="C138" s="12"/>
      <c r="D138" s="13" t="s">
        <v>130</v>
      </c>
      <c r="E138" s="14">
        <v>270000</v>
      </c>
      <c r="F138" s="14">
        <v>215625</v>
      </c>
      <c r="G138" s="14">
        <f t="shared" si="2"/>
        <v>54375</v>
      </c>
      <c r="H138" s="14"/>
    </row>
    <row r="139" spans="2:8" x14ac:dyDescent="0.4">
      <c r="B139" s="12"/>
      <c r="C139" s="12"/>
      <c r="D139" s="13" t="s">
        <v>131</v>
      </c>
      <c r="E139" s="14">
        <v>2600000</v>
      </c>
      <c r="F139" s="14">
        <v>2531437</v>
      </c>
      <c r="G139" s="14">
        <f t="shared" si="2"/>
        <v>68563</v>
      </c>
      <c r="H139" s="14"/>
    </row>
    <row r="140" spans="2:8" x14ac:dyDescent="0.4">
      <c r="B140" s="12"/>
      <c r="C140" s="12"/>
      <c r="D140" s="13" t="s">
        <v>132</v>
      </c>
      <c r="E140" s="14">
        <v>210000</v>
      </c>
      <c r="F140" s="14">
        <v>162944</v>
      </c>
      <c r="G140" s="14">
        <f t="shared" si="2"/>
        <v>47056</v>
      </c>
      <c r="H140" s="14"/>
    </row>
    <row r="141" spans="2:8" x14ac:dyDescent="0.4">
      <c r="B141" s="12"/>
      <c r="C141" s="12"/>
      <c r="D141" s="13" t="s">
        <v>133</v>
      </c>
      <c r="E141" s="14">
        <v>4000000</v>
      </c>
      <c r="F141" s="14">
        <v>3852575</v>
      </c>
      <c r="G141" s="14">
        <f t="shared" si="2"/>
        <v>147425</v>
      </c>
      <c r="H141" s="14"/>
    </row>
    <row r="142" spans="2:8" x14ac:dyDescent="0.4">
      <c r="B142" s="12"/>
      <c r="C142" s="12"/>
      <c r="D142" s="13" t="s">
        <v>115</v>
      </c>
      <c r="E142" s="14">
        <f>+E143</f>
        <v>900000</v>
      </c>
      <c r="F142" s="14">
        <f>+F143</f>
        <v>682954</v>
      </c>
      <c r="G142" s="14">
        <f t="shared" si="2"/>
        <v>217046</v>
      </c>
      <c r="H142" s="14"/>
    </row>
    <row r="143" spans="2:8" x14ac:dyDescent="0.4">
      <c r="B143" s="12"/>
      <c r="C143" s="12"/>
      <c r="D143" s="13" t="s">
        <v>134</v>
      </c>
      <c r="E143" s="14">
        <v>900000</v>
      </c>
      <c r="F143" s="14">
        <v>682954</v>
      </c>
      <c r="G143" s="14">
        <f t="shared" si="2"/>
        <v>217046</v>
      </c>
      <c r="H143" s="14"/>
    </row>
    <row r="144" spans="2:8" x14ac:dyDescent="0.4">
      <c r="B144" s="12"/>
      <c r="C144" s="12"/>
      <c r="D144" s="13" t="s">
        <v>135</v>
      </c>
      <c r="E144" s="14"/>
      <c r="F144" s="14"/>
      <c r="G144" s="14">
        <f t="shared" si="2"/>
        <v>0</v>
      </c>
      <c r="H144" s="14"/>
    </row>
    <row r="145" spans="2:8" x14ac:dyDescent="0.4">
      <c r="B145" s="12"/>
      <c r="C145" s="12"/>
      <c r="D145" s="13" t="s">
        <v>136</v>
      </c>
      <c r="E145" s="14">
        <v>7321927</v>
      </c>
      <c r="F145" s="14">
        <v>7321927</v>
      </c>
      <c r="G145" s="14">
        <f t="shared" si="2"/>
        <v>0</v>
      </c>
      <c r="H145" s="14"/>
    </row>
    <row r="146" spans="2:8" x14ac:dyDescent="0.4">
      <c r="B146" s="12"/>
      <c r="C146" s="12"/>
      <c r="D146" s="13" t="s">
        <v>137</v>
      </c>
      <c r="E146" s="14">
        <f>+E147+E148+E150+E151</f>
        <v>600000</v>
      </c>
      <c r="F146" s="14">
        <f>+F147+F148+F150+F151</f>
        <v>2177509</v>
      </c>
      <c r="G146" s="14">
        <f t="shared" si="2"/>
        <v>-1577509</v>
      </c>
      <c r="H146" s="14"/>
    </row>
    <row r="147" spans="2:8" x14ac:dyDescent="0.4">
      <c r="B147" s="12"/>
      <c r="C147" s="12"/>
      <c r="D147" s="13" t="s">
        <v>138</v>
      </c>
      <c r="E147" s="14">
        <v>600000</v>
      </c>
      <c r="F147" s="14">
        <v>874192</v>
      </c>
      <c r="G147" s="14">
        <f t="shared" si="2"/>
        <v>-274192</v>
      </c>
      <c r="H147" s="14"/>
    </row>
    <row r="148" spans="2:8" x14ac:dyDescent="0.4">
      <c r="B148" s="12"/>
      <c r="C148" s="12"/>
      <c r="D148" s="13" t="s">
        <v>115</v>
      </c>
      <c r="E148" s="14">
        <f>+E149</f>
        <v>0</v>
      </c>
      <c r="F148" s="14">
        <f>+F149</f>
        <v>1303317</v>
      </c>
      <c r="G148" s="14">
        <f t="shared" si="2"/>
        <v>-1303317</v>
      </c>
      <c r="H148" s="14"/>
    </row>
    <row r="149" spans="2:8" x14ac:dyDescent="0.4">
      <c r="B149" s="12"/>
      <c r="C149" s="12"/>
      <c r="D149" s="13" t="s">
        <v>134</v>
      </c>
      <c r="E149" s="14"/>
      <c r="F149" s="14">
        <v>1303317</v>
      </c>
      <c r="G149" s="14">
        <f t="shared" si="2"/>
        <v>-1303317</v>
      </c>
      <c r="H149" s="14"/>
    </row>
    <row r="150" spans="2:8" x14ac:dyDescent="0.4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140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141</v>
      </c>
      <c r="E152" s="14">
        <f>+E153+E155+E156</f>
        <v>0</v>
      </c>
      <c r="F152" s="14">
        <f>+F153+F155+F156</f>
        <v>0</v>
      </c>
      <c r="G152" s="14">
        <f t="shared" si="2"/>
        <v>0</v>
      </c>
      <c r="H152" s="14"/>
    </row>
    <row r="153" spans="2:8" x14ac:dyDescent="0.4">
      <c r="B153" s="12"/>
      <c r="C153" s="12"/>
      <c r="D153" s="13" t="s">
        <v>142</v>
      </c>
      <c r="E153" s="14">
        <f>+E154</f>
        <v>0</v>
      </c>
      <c r="F153" s="14">
        <f>+F154</f>
        <v>0</v>
      </c>
      <c r="G153" s="14">
        <f t="shared" si="2"/>
        <v>0</v>
      </c>
      <c r="H153" s="14"/>
    </row>
    <row r="154" spans="2:8" x14ac:dyDescent="0.4">
      <c r="B154" s="12"/>
      <c r="C154" s="12"/>
      <c r="D154" s="13" t="s">
        <v>143</v>
      </c>
      <c r="E154" s="14"/>
      <c r="F154" s="14"/>
      <c r="G154" s="14">
        <f t="shared" si="2"/>
        <v>0</v>
      </c>
      <c r="H154" s="14"/>
    </row>
    <row r="155" spans="2:8" x14ac:dyDescent="0.4">
      <c r="B155" s="12"/>
      <c r="C155" s="12"/>
      <c r="D155" s="13" t="s">
        <v>144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145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5"/>
      <c r="D157" s="16" t="s">
        <v>146</v>
      </c>
      <c r="E157" s="17">
        <f>+E78+E104+E122+E144+E145+E146+E152</f>
        <v>611310227</v>
      </c>
      <c r="F157" s="17">
        <f>+F78+F104+F122+F144+F145+F146+F152</f>
        <v>620414254</v>
      </c>
      <c r="G157" s="17">
        <f t="shared" si="2"/>
        <v>-9104027</v>
      </c>
      <c r="H157" s="17"/>
    </row>
    <row r="158" spans="2:8" x14ac:dyDescent="0.4">
      <c r="B158" s="15"/>
      <c r="C158" s="18" t="s">
        <v>147</v>
      </c>
      <c r="D158" s="19"/>
      <c r="E158" s="20">
        <f xml:space="preserve"> +E77 - E157</f>
        <v>105183273</v>
      </c>
      <c r="F158" s="20">
        <f xml:space="preserve"> +F77 - F157</f>
        <v>101970426</v>
      </c>
      <c r="G158" s="20">
        <f t="shared" si="2"/>
        <v>3212847</v>
      </c>
      <c r="H158" s="20"/>
    </row>
    <row r="159" spans="2:8" x14ac:dyDescent="0.4">
      <c r="B159" s="9" t="s">
        <v>148</v>
      </c>
      <c r="C159" s="9" t="s">
        <v>10</v>
      </c>
      <c r="D159" s="13" t="s">
        <v>149</v>
      </c>
      <c r="E159" s="14">
        <f>+E160+E161</f>
        <v>45270000</v>
      </c>
      <c r="F159" s="14">
        <f>+F160+F161</f>
        <v>44940000</v>
      </c>
      <c r="G159" s="14">
        <f t="shared" si="2"/>
        <v>330000</v>
      </c>
      <c r="H159" s="14"/>
    </row>
    <row r="160" spans="2:8" x14ac:dyDescent="0.4">
      <c r="B160" s="12"/>
      <c r="C160" s="12"/>
      <c r="D160" s="13" t="s">
        <v>150</v>
      </c>
      <c r="E160" s="14">
        <v>45270000</v>
      </c>
      <c r="F160" s="14">
        <v>44940000</v>
      </c>
      <c r="G160" s="14">
        <f t="shared" si="2"/>
        <v>330000</v>
      </c>
      <c r="H160" s="14"/>
    </row>
    <row r="161" spans="2:8" x14ac:dyDescent="0.4">
      <c r="B161" s="12"/>
      <c r="C161" s="12"/>
      <c r="D161" s="13" t="s">
        <v>151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152</v>
      </c>
      <c r="E162" s="14">
        <f>+E163+E164</f>
        <v>0</v>
      </c>
      <c r="F162" s="14">
        <f>+F163+F164</f>
        <v>0</v>
      </c>
      <c r="G162" s="14">
        <f t="shared" si="2"/>
        <v>0</v>
      </c>
      <c r="H162" s="14"/>
    </row>
    <row r="163" spans="2:8" x14ac:dyDescent="0.4">
      <c r="B163" s="12"/>
      <c r="C163" s="12"/>
      <c r="D163" s="13" t="s">
        <v>153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154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155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156</v>
      </c>
      <c r="E166" s="14"/>
      <c r="F166" s="14"/>
      <c r="G166" s="14">
        <f t="shared" si="2"/>
        <v>0</v>
      </c>
      <c r="H166" s="14"/>
    </row>
    <row r="167" spans="2:8" x14ac:dyDescent="0.4">
      <c r="B167" s="12"/>
      <c r="C167" s="12"/>
      <c r="D167" s="13" t="s">
        <v>157</v>
      </c>
      <c r="E167" s="14">
        <f>+E168+E169+E170+E171</f>
        <v>0</v>
      </c>
      <c r="F167" s="14">
        <f>+F168+F169+F170+F171</f>
        <v>0</v>
      </c>
      <c r="G167" s="14">
        <f t="shared" si="2"/>
        <v>0</v>
      </c>
      <c r="H167" s="14"/>
    </row>
    <row r="168" spans="2:8" x14ac:dyDescent="0.4">
      <c r="B168" s="12"/>
      <c r="C168" s="12"/>
      <c r="D168" s="13" t="s">
        <v>158</v>
      </c>
      <c r="E168" s="14"/>
      <c r="F168" s="14"/>
      <c r="G168" s="14">
        <f t="shared" si="2"/>
        <v>0</v>
      </c>
      <c r="H168" s="14"/>
    </row>
    <row r="169" spans="2:8" x14ac:dyDescent="0.4">
      <c r="B169" s="12"/>
      <c r="C169" s="12"/>
      <c r="D169" s="13" t="s">
        <v>159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160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161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162</v>
      </c>
      <c r="E172" s="14">
        <f>+E173</f>
        <v>0</v>
      </c>
      <c r="F172" s="14">
        <f>+F173</f>
        <v>0</v>
      </c>
      <c r="G172" s="14">
        <f t="shared" si="2"/>
        <v>0</v>
      </c>
      <c r="H172" s="14"/>
    </row>
    <row r="173" spans="2:8" x14ac:dyDescent="0.4">
      <c r="B173" s="12"/>
      <c r="C173" s="12"/>
      <c r="D173" s="13" t="s">
        <v>68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5"/>
      <c r="D174" s="16" t="s">
        <v>163</v>
      </c>
      <c r="E174" s="17">
        <f>+E159+E162+E165+E166+E167+E172</f>
        <v>45270000</v>
      </c>
      <c r="F174" s="17">
        <f>+F159+F162+F165+F166+F167+F172</f>
        <v>44940000</v>
      </c>
      <c r="G174" s="17">
        <f t="shared" si="2"/>
        <v>330000</v>
      </c>
      <c r="H174" s="17"/>
    </row>
    <row r="175" spans="2:8" x14ac:dyDescent="0.4">
      <c r="B175" s="12"/>
      <c r="C175" s="9" t="s">
        <v>71</v>
      </c>
      <c r="D175" s="13" t="s">
        <v>164</v>
      </c>
      <c r="E175" s="14">
        <v>43588000</v>
      </c>
      <c r="F175" s="14">
        <v>43588000</v>
      </c>
      <c r="G175" s="14">
        <f t="shared" si="2"/>
        <v>0</v>
      </c>
      <c r="H175" s="14"/>
    </row>
    <row r="176" spans="2:8" x14ac:dyDescent="0.4">
      <c r="B176" s="12"/>
      <c r="C176" s="12"/>
      <c r="D176" s="13" t="s">
        <v>165</v>
      </c>
      <c r="E176" s="14">
        <f>+E177+E178+E179+E180+E181+E182+E183+E184+E185+E186</f>
        <v>48964730</v>
      </c>
      <c r="F176" s="14">
        <f>+F177+F178+F179+F180+F181+F182+F183+F184+F185+F186</f>
        <v>51848527</v>
      </c>
      <c r="G176" s="14">
        <f t="shared" si="2"/>
        <v>-2883797</v>
      </c>
      <c r="H176" s="14"/>
    </row>
    <row r="177" spans="2:8" x14ac:dyDescent="0.4">
      <c r="B177" s="12"/>
      <c r="C177" s="12"/>
      <c r="D177" s="13" t="s">
        <v>166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167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168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169</v>
      </c>
      <c r="E180" s="14">
        <v>3200000</v>
      </c>
      <c r="F180" s="14">
        <v>5459597</v>
      </c>
      <c r="G180" s="14">
        <f t="shared" si="2"/>
        <v>-2259597</v>
      </c>
      <c r="H180" s="14"/>
    </row>
    <row r="181" spans="2:8" x14ac:dyDescent="0.4">
      <c r="B181" s="12"/>
      <c r="C181" s="12"/>
      <c r="D181" s="13" t="s">
        <v>170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171</v>
      </c>
      <c r="E182" s="14">
        <v>45764730</v>
      </c>
      <c r="F182" s="14">
        <v>46388930</v>
      </c>
      <c r="G182" s="14">
        <f t="shared" si="2"/>
        <v>-624200</v>
      </c>
      <c r="H182" s="14"/>
    </row>
    <row r="183" spans="2:8" x14ac:dyDescent="0.4">
      <c r="B183" s="12"/>
      <c r="C183" s="12"/>
      <c r="D183" s="13" t="s">
        <v>172</v>
      </c>
      <c r="E183" s="14"/>
      <c r="F183" s="14"/>
      <c r="G183" s="14">
        <f t="shared" si="2"/>
        <v>0</v>
      </c>
      <c r="H183" s="14"/>
    </row>
    <row r="184" spans="2:8" x14ac:dyDescent="0.4">
      <c r="B184" s="12"/>
      <c r="C184" s="12"/>
      <c r="D184" s="13" t="s">
        <v>173</v>
      </c>
      <c r="E184" s="14"/>
      <c r="F184" s="14"/>
      <c r="G184" s="14">
        <f t="shared" si="2"/>
        <v>0</v>
      </c>
      <c r="H184" s="14"/>
    </row>
    <row r="185" spans="2:8" x14ac:dyDescent="0.4">
      <c r="B185" s="12"/>
      <c r="C185" s="12"/>
      <c r="D185" s="13" t="s">
        <v>174</v>
      </c>
      <c r="E185" s="14"/>
      <c r="F185" s="14"/>
      <c r="G185" s="14">
        <f t="shared" si="2"/>
        <v>0</v>
      </c>
      <c r="H185" s="14"/>
    </row>
    <row r="186" spans="2:8" x14ac:dyDescent="0.4">
      <c r="B186" s="12"/>
      <c r="C186" s="12"/>
      <c r="D186" s="13" t="s">
        <v>175</v>
      </c>
      <c r="E186" s="14"/>
      <c r="F186" s="14"/>
      <c r="G186" s="14">
        <f t="shared" si="2"/>
        <v>0</v>
      </c>
      <c r="H186" s="14"/>
    </row>
    <row r="187" spans="2:8" x14ac:dyDescent="0.4">
      <c r="B187" s="12"/>
      <c r="C187" s="12"/>
      <c r="D187" s="13" t="s">
        <v>176</v>
      </c>
      <c r="E187" s="14"/>
      <c r="F187" s="14"/>
      <c r="G187" s="14">
        <f t="shared" si="2"/>
        <v>0</v>
      </c>
      <c r="H187" s="14"/>
    </row>
    <row r="188" spans="2:8" x14ac:dyDescent="0.4">
      <c r="B188" s="12"/>
      <c r="C188" s="12"/>
      <c r="D188" s="13" t="s">
        <v>177</v>
      </c>
      <c r="E188" s="14"/>
      <c r="F188" s="14">
        <v>2235612</v>
      </c>
      <c r="G188" s="14">
        <f t="shared" si="2"/>
        <v>-2235612</v>
      </c>
      <c r="H188" s="14"/>
    </row>
    <row r="189" spans="2:8" x14ac:dyDescent="0.4">
      <c r="B189" s="12"/>
      <c r="C189" s="12"/>
      <c r="D189" s="13" t="s">
        <v>178</v>
      </c>
      <c r="E189" s="14">
        <f>+E190</f>
        <v>0</v>
      </c>
      <c r="F189" s="14">
        <f>+F190</f>
        <v>0</v>
      </c>
      <c r="G189" s="14">
        <f t="shared" si="2"/>
        <v>0</v>
      </c>
      <c r="H189" s="14"/>
    </row>
    <row r="190" spans="2:8" x14ac:dyDescent="0.4">
      <c r="B190" s="12"/>
      <c r="C190" s="12"/>
      <c r="D190" s="13" t="s">
        <v>140</v>
      </c>
      <c r="E190" s="14"/>
      <c r="F190" s="14"/>
      <c r="G190" s="14">
        <f t="shared" si="2"/>
        <v>0</v>
      </c>
      <c r="H190" s="14"/>
    </row>
    <row r="191" spans="2:8" x14ac:dyDescent="0.4">
      <c r="B191" s="12"/>
      <c r="C191" s="15"/>
      <c r="D191" s="16" t="s">
        <v>179</v>
      </c>
      <c r="E191" s="17">
        <f>+E175+E176+E187+E188+E189</f>
        <v>92552730</v>
      </c>
      <c r="F191" s="17">
        <f>+F175+F176+F187+F188+F189</f>
        <v>97672139</v>
      </c>
      <c r="G191" s="17">
        <f t="shared" si="2"/>
        <v>-5119409</v>
      </c>
      <c r="H191" s="17"/>
    </row>
    <row r="192" spans="2:8" x14ac:dyDescent="0.4">
      <c r="B192" s="15"/>
      <c r="C192" s="21" t="s">
        <v>180</v>
      </c>
      <c r="D192" s="19"/>
      <c r="E192" s="20">
        <f xml:space="preserve"> +E174 - E191</f>
        <v>-47282730</v>
      </c>
      <c r="F192" s="20">
        <f xml:space="preserve"> +F174 - F191</f>
        <v>-52732139</v>
      </c>
      <c r="G192" s="20">
        <f t="shared" si="2"/>
        <v>5449409</v>
      </c>
      <c r="H192" s="20"/>
    </row>
    <row r="193" spans="2:8" x14ac:dyDescent="0.4">
      <c r="B193" s="9" t="s">
        <v>181</v>
      </c>
      <c r="C193" s="9" t="s">
        <v>10</v>
      </c>
      <c r="D193" s="13" t="s">
        <v>182</v>
      </c>
      <c r="E193" s="14"/>
      <c r="F193" s="14"/>
      <c r="G193" s="14">
        <f t="shared" si="2"/>
        <v>0</v>
      </c>
      <c r="H193" s="14"/>
    </row>
    <row r="194" spans="2:8" x14ac:dyDescent="0.4">
      <c r="B194" s="12"/>
      <c r="C194" s="12"/>
      <c r="D194" s="13" t="s">
        <v>183</v>
      </c>
      <c r="E194" s="14"/>
      <c r="F194" s="14"/>
      <c r="G194" s="14">
        <f t="shared" si="2"/>
        <v>0</v>
      </c>
      <c r="H194" s="14"/>
    </row>
    <row r="195" spans="2:8" x14ac:dyDescent="0.4">
      <c r="B195" s="12"/>
      <c r="C195" s="12"/>
      <c r="D195" s="13" t="s">
        <v>184</v>
      </c>
      <c r="E195" s="14"/>
      <c r="F195" s="14"/>
      <c r="G195" s="14">
        <f t="shared" si="2"/>
        <v>0</v>
      </c>
      <c r="H195" s="14"/>
    </row>
    <row r="196" spans="2:8" x14ac:dyDescent="0.4">
      <c r="B196" s="12"/>
      <c r="C196" s="12"/>
      <c r="D196" s="13" t="s">
        <v>185</v>
      </c>
      <c r="E196" s="14"/>
      <c r="F196" s="14"/>
      <c r="G196" s="14">
        <f t="shared" si="2"/>
        <v>0</v>
      </c>
      <c r="H196" s="14"/>
    </row>
    <row r="197" spans="2:8" x14ac:dyDescent="0.4">
      <c r="B197" s="12"/>
      <c r="C197" s="12"/>
      <c r="D197" s="13" t="s">
        <v>186</v>
      </c>
      <c r="E197" s="14"/>
      <c r="F197" s="14"/>
      <c r="G197" s="14">
        <f t="shared" si="2"/>
        <v>0</v>
      </c>
      <c r="H197" s="14"/>
    </row>
    <row r="198" spans="2:8" x14ac:dyDescent="0.4">
      <c r="B198" s="12"/>
      <c r="C198" s="12"/>
      <c r="D198" s="13" t="s">
        <v>187</v>
      </c>
      <c r="E198" s="14"/>
      <c r="F198" s="14"/>
      <c r="G198" s="14">
        <f t="shared" si="2"/>
        <v>0</v>
      </c>
      <c r="H198" s="14"/>
    </row>
    <row r="199" spans="2:8" x14ac:dyDescent="0.4">
      <c r="B199" s="12"/>
      <c r="C199" s="12"/>
      <c r="D199" s="13" t="s">
        <v>188</v>
      </c>
      <c r="E199" s="14"/>
      <c r="F199" s="14"/>
      <c r="G199" s="14">
        <f t="shared" ref="G199:G249" si="3">E199-F199</f>
        <v>0</v>
      </c>
      <c r="H199" s="14"/>
    </row>
    <row r="200" spans="2:8" x14ac:dyDescent="0.4">
      <c r="B200" s="12"/>
      <c r="C200" s="12"/>
      <c r="D200" s="13" t="s">
        <v>189</v>
      </c>
      <c r="E200" s="14">
        <f>+E201+E202+E203+E204+E205+E206</f>
        <v>3300000</v>
      </c>
      <c r="F200" s="14">
        <f>+F201+F202+F203+F204+F205+F206</f>
        <v>10207227</v>
      </c>
      <c r="G200" s="14">
        <f t="shared" si="3"/>
        <v>-6907227</v>
      </c>
      <c r="H200" s="14"/>
    </row>
    <row r="201" spans="2:8" x14ac:dyDescent="0.4">
      <c r="B201" s="12"/>
      <c r="C201" s="12"/>
      <c r="D201" s="13" t="s">
        <v>190</v>
      </c>
      <c r="E201" s="14">
        <v>3300000</v>
      </c>
      <c r="F201" s="14">
        <v>10207227</v>
      </c>
      <c r="G201" s="14">
        <f t="shared" si="3"/>
        <v>-6907227</v>
      </c>
      <c r="H201" s="14"/>
    </row>
    <row r="202" spans="2:8" x14ac:dyDescent="0.4">
      <c r="B202" s="12"/>
      <c r="C202" s="12"/>
      <c r="D202" s="13" t="s">
        <v>191</v>
      </c>
      <c r="E202" s="14"/>
      <c r="F202" s="14"/>
      <c r="G202" s="14">
        <f t="shared" si="3"/>
        <v>0</v>
      </c>
      <c r="H202" s="14"/>
    </row>
    <row r="203" spans="2:8" x14ac:dyDescent="0.4">
      <c r="B203" s="12"/>
      <c r="C203" s="12"/>
      <c r="D203" s="13" t="s">
        <v>192</v>
      </c>
      <c r="E203" s="14"/>
      <c r="F203" s="14"/>
      <c r="G203" s="14">
        <f t="shared" si="3"/>
        <v>0</v>
      </c>
      <c r="H203" s="14"/>
    </row>
    <row r="204" spans="2:8" x14ac:dyDescent="0.4">
      <c r="B204" s="12"/>
      <c r="C204" s="12"/>
      <c r="D204" s="13" t="s">
        <v>193</v>
      </c>
      <c r="E204" s="14"/>
      <c r="F204" s="14"/>
      <c r="G204" s="14">
        <f t="shared" si="3"/>
        <v>0</v>
      </c>
      <c r="H204" s="14"/>
    </row>
    <row r="205" spans="2:8" x14ac:dyDescent="0.4">
      <c r="B205" s="12"/>
      <c r="C205" s="12"/>
      <c r="D205" s="13" t="s">
        <v>194</v>
      </c>
      <c r="E205" s="14"/>
      <c r="F205" s="14"/>
      <c r="G205" s="14">
        <f t="shared" si="3"/>
        <v>0</v>
      </c>
      <c r="H205" s="14"/>
    </row>
    <row r="206" spans="2:8" x14ac:dyDescent="0.4">
      <c r="B206" s="12"/>
      <c r="C206" s="12"/>
      <c r="D206" s="13" t="s">
        <v>195</v>
      </c>
      <c r="E206" s="14"/>
      <c r="F206" s="14"/>
      <c r="G206" s="14">
        <f t="shared" si="3"/>
        <v>0</v>
      </c>
      <c r="H206" s="14"/>
    </row>
    <row r="207" spans="2:8" x14ac:dyDescent="0.4">
      <c r="B207" s="12"/>
      <c r="C207" s="12"/>
      <c r="D207" s="13" t="s">
        <v>196</v>
      </c>
      <c r="E207" s="14"/>
      <c r="F207" s="14"/>
      <c r="G207" s="14">
        <f t="shared" si="3"/>
        <v>0</v>
      </c>
      <c r="H207" s="14"/>
    </row>
    <row r="208" spans="2:8" x14ac:dyDescent="0.4">
      <c r="B208" s="12"/>
      <c r="C208" s="12"/>
      <c r="D208" s="13" t="s">
        <v>197</v>
      </c>
      <c r="E208" s="14"/>
      <c r="F208" s="14"/>
      <c r="G208" s="14">
        <f t="shared" si="3"/>
        <v>0</v>
      </c>
      <c r="H208" s="14"/>
    </row>
    <row r="209" spans="2:8" x14ac:dyDescent="0.4">
      <c r="B209" s="12"/>
      <c r="C209" s="12"/>
      <c r="D209" s="13" t="s">
        <v>198</v>
      </c>
      <c r="E209" s="14"/>
      <c r="F209" s="14"/>
      <c r="G209" s="14">
        <f t="shared" si="3"/>
        <v>0</v>
      </c>
      <c r="H209" s="14"/>
    </row>
    <row r="210" spans="2:8" x14ac:dyDescent="0.4">
      <c r="B210" s="12"/>
      <c r="C210" s="12"/>
      <c r="D210" s="13" t="s">
        <v>199</v>
      </c>
      <c r="E210" s="14"/>
      <c r="F210" s="14"/>
      <c r="G210" s="14">
        <f t="shared" si="3"/>
        <v>0</v>
      </c>
      <c r="H210" s="14"/>
    </row>
    <row r="211" spans="2:8" x14ac:dyDescent="0.4">
      <c r="B211" s="12"/>
      <c r="C211" s="12"/>
      <c r="D211" s="13" t="s">
        <v>200</v>
      </c>
      <c r="E211" s="14">
        <v>2000000</v>
      </c>
      <c r="F211" s="14">
        <v>2000000</v>
      </c>
      <c r="G211" s="14">
        <f t="shared" si="3"/>
        <v>0</v>
      </c>
      <c r="H211" s="14"/>
    </row>
    <row r="212" spans="2:8" x14ac:dyDescent="0.4">
      <c r="B212" s="12"/>
      <c r="C212" s="12"/>
      <c r="D212" s="13" t="s">
        <v>201</v>
      </c>
      <c r="E212" s="14"/>
      <c r="F212" s="14"/>
      <c r="G212" s="14">
        <f t="shared" si="3"/>
        <v>0</v>
      </c>
      <c r="H212" s="14"/>
    </row>
    <row r="213" spans="2:8" x14ac:dyDescent="0.4">
      <c r="B213" s="12"/>
      <c r="C213" s="12"/>
      <c r="D213" s="13" t="s">
        <v>202</v>
      </c>
      <c r="E213" s="14"/>
      <c r="F213" s="14"/>
      <c r="G213" s="14">
        <f t="shared" si="3"/>
        <v>0</v>
      </c>
      <c r="H213" s="14"/>
    </row>
    <row r="214" spans="2:8" x14ac:dyDescent="0.4">
      <c r="B214" s="12"/>
      <c r="C214" s="12"/>
      <c r="D214" s="13" t="s">
        <v>203</v>
      </c>
      <c r="E214" s="14"/>
      <c r="F214" s="14"/>
      <c r="G214" s="14">
        <f t="shared" si="3"/>
        <v>0</v>
      </c>
      <c r="H214" s="14"/>
    </row>
    <row r="215" spans="2:8" x14ac:dyDescent="0.4">
      <c r="B215" s="12"/>
      <c r="C215" s="12"/>
      <c r="D215" s="13" t="s">
        <v>204</v>
      </c>
      <c r="E215" s="14">
        <f>+E216+E217+E218</f>
        <v>0</v>
      </c>
      <c r="F215" s="14">
        <f>+F216+F217+F218</f>
        <v>0</v>
      </c>
      <c r="G215" s="14">
        <f t="shared" si="3"/>
        <v>0</v>
      </c>
      <c r="H215" s="14"/>
    </row>
    <row r="216" spans="2:8" x14ac:dyDescent="0.4">
      <c r="B216" s="12"/>
      <c r="C216" s="12"/>
      <c r="D216" s="13" t="s">
        <v>205</v>
      </c>
      <c r="E216" s="14"/>
      <c r="F216" s="14"/>
      <c r="G216" s="14">
        <f t="shared" si="3"/>
        <v>0</v>
      </c>
      <c r="H216" s="14"/>
    </row>
    <row r="217" spans="2:8" x14ac:dyDescent="0.4">
      <c r="B217" s="12"/>
      <c r="C217" s="12"/>
      <c r="D217" s="13" t="s">
        <v>206</v>
      </c>
      <c r="E217" s="14"/>
      <c r="F217" s="14"/>
      <c r="G217" s="14">
        <f t="shared" si="3"/>
        <v>0</v>
      </c>
      <c r="H217" s="14"/>
    </row>
    <row r="218" spans="2:8" x14ac:dyDescent="0.4">
      <c r="B218" s="12"/>
      <c r="C218" s="12"/>
      <c r="D218" s="13" t="s">
        <v>68</v>
      </c>
      <c r="E218" s="14"/>
      <c r="F218" s="14"/>
      <c r="G218" s="14">
        <f t="shared" si="3"/>
        <v>0</v>
      </c>
      <c r="H218" s="14"/>
    </row>
    <row r="219" spans="2:8" x14ac:dyDescent="0.4">
      <c r="B219" s="12"/>
      <c r="C219" s="15"/>
      <c r="D219" s="16" t="s">
        <v>207</v>
      </c>
      <c r="E219" s="17">
        <f>+E193+E194+E195+E196+E197+E198+E199+E200+E207+E208+E209+E210+E211+E212+E213+E214+E215</f>
        <v>5300000</v>
      </c>
      <c r="F219" s="17">
        <f>+F193+F194+F195+F196+F197+F198+F199+F200+F207+F208+F209+F210+F211+F212+F213+F214+F215</f>
        <v>12207227</v>
      </c>
      <c r="G219" s="17">
        <f t="shared" si="3"/>
        <v>-6907227</v>
      </c>
      <c r="H219" s="17"/>
    </row>
    <row r="220" spans="2:8" x14ac:dyDescent="0.4">
      <c r="B220" s="12"/>
      <c r="C220" s="9" t="s">
        <v>71</v>
      </c>
      <c r="D220" s="13" t="s">
        <v>208</v>
      </c>
      <c r="E220" s="14"/>
      <c r="F220" s="14"/>
      <c r="G220" s="14">
        <f t="shared" si="3"/>
        <v>0</v>
      </c>
      <c r="H220" s="14"/>
    </row>
    <row r="221" spans="2:8" x14ac:dyDescent="0.4">
      <c r="B221" s="12"/>
      <c r="C221" s="12"/>
      <c r="D221" s="13" t="s">
        <v>209</v>
      </c>
      <c r="E221" s="14"/>
      <c r="F221" s="14"/>
      <c r="G221" s="14">
        <f t="shared" si="3"/>
        <v>0</v>
      </c>
      <c r="H221" s="14"/>
    </row>
    <row r="222" spans="2:8" x14ac:dyDescent="0.4">
      <c r="B222" s="12"/>
      <c r="C222" s="12"/>
      <c r="D222" s="13" t="s">
        <v>210</v>
      </c>
      <c r="E222" s="14"/>
      <c r="F222" s="14"/>
      <c r="G222" s="14">
        <f t="shared" si="3"/>
        <v>0</v>
      </c>
      <c r="H222" s="14"/>
    </row>
    <row r="223" spans="2:8" x14ac:dyDescent="0.4">
      <c r="B223" s="12"/>
      <c r="C223" s="12"/>
      <c r="D223" s="13" t="s">
        <v>211</v>
      </c>
      <c r="E223" s="14">
        <f>+E224</f>
        <v>0</v>
      </c>
      <c r="F223" s="14">
        <f>+F224</f>
        <v>0</v>
      </c>
      <c r="G223" s="14">
        <f t="shared" si="3"/>
        <v>0</v>
      </c>
      <c r="H223" s="14"/>
    </row>
    <row r="224" spans="2:8" x14ac:dyDescent="0.4">
      <c r="B224" s="12"/>
      <c r="C224" s="12"/>
      <c r="D224" s="13" t="s">
        <v>212</v>
      </c>
      <c r="E224" s="14"/>
      <c r="F224" s="14"/>
      <c r="G224" s="14">
        <f t="shared" si="3"/>
        <v>0</v>
      </c>
      <c r="H224" s="14"/>
    </row>
    <row r="225" spans="2:8" x14ac:dyDescent="0.4">
      <c r="B225" s="12"/>
      <c r="C225" s="12"/>
      <c r="D225" s="13" t="s">
        <v>213</v>
      </c>
      <c r="E225" s="14"/>
      <c r="F225" s="14"/>
      <c r="G225" s="14">
        <f t="shared" si="3"/>
        <v>0</v>
      </c>
      <c r="H225" s="14"/>
    </row>
    <row r="226" spans="2:8" x14ac:dyDescent="0.4">
      <c r="B226" s="12"/>
      <c r="C226" s="12"/>
      <c r="D226" s="13" t="s">
        <v>214</v>
      </c>
      <c r="E226" s="14"/>
      <c r="F226" s="14"/>
      <c r="G226" s="14">
        <f t="shared" si="3"/>
        <v>0</v>
      </c>
      <c r="H226" s="14"/>
    </row>
    <row r="227" spans="2:8" x14ac:dyDescent="0.4">
      <c r="B227" s="12"/>
      <c r="C227" s="12"/>
      <c r="D227" s="13" t="s">
        <v>215</v>
      </c>
      <c r="E227" s="14">
        <f>+E228+E229+E230+E231+E232+E233</f>
        <v>6750000</v>
      </c>
      <c r="F227" s="14">
        <f>+F228+F229+F230+F231+F232+F233</f>
        <v>22291145</v>
      </c>
      <c r="G227" s="14">
        <f t="shared" si="3"/>
        <v>-15541145</v>
      </c>
      <c r="H227" s="14"/>
    </row>
    <row r="228" spans="2:8" x14ac:dyDescent="0.4">
      <c r="B228" s="12"/>
      <c r="C228" s="12"/>
      <c r="D228" s="13" t="s">
        <v>216</v>
      </c>
      <c r="E228" s="14">
        <v>6750000</v>
      </c>
      <c r="F228" s="14">
        <v>5774034</v>
      </c>
      <c r="G228" s="14">
        <f t="shared" si="3"/>
        <v>975966</v>
      </c>
      <c r="H228" s="14"/>
    </row>
    <row r="229" spans="2:8" x14ac:dyDescent="0.4">
      <c r="B229" s="12"/>
      <c r="C229" s="12"/>
      <c r="D229" s="13" t="s">
        <v>217</v>
      </c>
      <c r="E229" s="14"/>
      <c r="F229" s="14"/>
      <c r="G229" s="14">
        <f t="shared" si="3"/>
        <v>0</v>
      </c>
      <c r="H229" s="14"/>
    </row>
    <row r="230" spans="2:8" x14ac:dyDescent="0.4">
      <c r="B230" s="12"/>
      <c r="C230" s="12"/>
      <c r="D230" s="13" t="s">
        <v>218</v>
      </c>
      <c r="E230" s="14"/>
      <c r="F230" s="14"/>
      <c r="G230" s="14">
        <f t="shared" si="3"/>
        <v>0</v>
      </c>
      <c r="H230" s="14"/>
    </row>
    <row r="231" spans="2:8" x14ac:dyDescent="0.4">
      <c r="B231" s="12"/>
      <c r="C231" s="12"/>
      <c r="D231" s="13" t="s">
        <v>219</v>
      </c>
      <c r="E231" s="14"/>
      <c r="F231" s="14"/>
      <c r="G231" s="14">
        <f t="shared" si="3"/>
        <v>0</v>
      </c>
      <c r="H231" s="14"/>
    </row>
    <row r="232" spans="2:8" x14ac:dyDescent="0.4">
      <c r="B232" s="12"/>
      <c r="C232" s="12"/>
      <c r="D232" s="13" t="s">
        <v>220</v>
      </c>
      <c r="E232" s="14"/>
      <c r="F232" s="14">
        <v>16517111</v>
      </c>
      <c r="G232" s="14">
        <f t="shared" si="3"/>
        <v>-16517111</v>
      </c>
      <c r="H232" s="14"/>
    </row>
    <row r="233" spans="2:8" x14ac:dyDescent="0.4">
      <c r="B233" s="12"/>
      <c r="C233" s="12"/>
      <c r="D233" s="13" t="s">
        <v>221</v>
      </c>
      <c r="E233" s="14"/>
      <c r="F233" s="14"/>
      <c r="G233" s="14">
        <f t="shared" si="3"/>
        <v>0</v>
      </c>
      <c r="H233" s="14"/>
    </row>
    <row r="234" spans="2:8" x14ac:dyDescent="0.4">
      <c r="B234" s="12"/>
      <c r="C234" s="12"/>
      <c r="D234" s="13" t="s">
        <v>222</v>
      </c>
      <c r="E234" s="14"/>
      <c r="F234" s="14"/>
      <c r="G234" s="14">
        <f t="shared" si="3"/>
        <v>0</v>
      </c>
      <c r="H234" s="14"/>
    </row>
    <row r="235" spans="2:8" x14ac:dyDescent="0.4">
      <c r="B235" s="12"/>
      <c r="C235" s="12"/>
      <c r="D235" s="13" t="s">
        <v>223</v>
      </c>
      <c r="E235" s="14"/>
      <c r="F235" s="14"/>
      <c r="G235" s="14">
        <f t="shared" si="3"/>
        <v>0</v>
      </c>
      <c r="H235" s="14"/>
    </row>
    <row r="236" spans="2:8" x14ac:dyDescent="0.4">
      <c r="B236" s="12"/>
      <c r="C236" s="12"/>
      <c r="D236" s="13" t="s">
        <v>224</v>
      </c>
      <c r="E236" s="14"/>
      <c r="F236" s="14"/>
      <c r="G236" s="14">
        <f t="shared" si="3"/>
        <v>0</v>
      </c>
      <c r="H236" s="14"/>
    </row>
    <row r="237" spans="2:8" x14ac:dyDescent="0.4">
      <c r="B237" s="12"/>
      <c r="C237" s="12"/>
      <c r="D237" s="13" t="s">
        <v>225</v>
      </c>
      <c r="E237" s="14"/>
      <c r="F237" s="14"/>
      <c r="G237" s="14">
        <f t="shared" si="3"/>
        <v>0</v>
      </c>
      <c r="H237" s="14"/>
    </row>
    <row r="238" spans="2:8" x14ac:dyDescent="0.4">
      <c r="B238" s="12"/>
      <c r="C238" s="12"/>
      <c r="D238" s="22" t="s">
        <v>226</v>
      </c>
      <c r="E238" s="23"/>
      <c r="F238" s="23"/>
      <c r="G238" s="23">
        <f t="shared" si="3"/>
        <v>0</v>
      </c>
      <c r="H238" s="23"/>
    </row>
    <row r="239" spans="2:8" x14ac:dyDescent="0.4">
      <c r="B239" s="12"/>
      <c r="C239" s="12"/>
      <c r="D239" s="22" t="s">
        <v>227</v>
      </c>
      <c r="E239" s="23"/>
      <c r="F239" s="23"/>
      <c r="G239" s="23">
        <f t="shared" si="3"/>
        <v>0</v>
      </c>
      <c r="H239" s="23"/>
    </row>
    <row r="240" spans="2:8" x14ac:dyDescent="0.4">
      <c r="B240" s="12"/>
      <c r="C240" s="12"/>
      <c r="D240" s="22" t="s">
        <v>228</v>
      </c>
      <c r="E240" s="23"/>
      <c r="F240" s="23"/>
      <c r="G240" s="23">
        <f t="shared" si="3"/>
        <v>0</v>
      </c>
      <c r="H240" s="23"/>
    </row>
    <row r="241" spans="2:8" x14ac:dyDescent="0.4">
      <c r="B241" s="12"/>
      <c r="C241" s="12"/>
      <c r="D241" s="22" t="s">
        <v>229</v>
      </c>
      <c r="E241" s="23">
        <v>28493000</v>
      </c>
      <c r="F241" s="23">
        <v>28493000</v>
      </c>
      <c r="G241" s="23">
        <f t="shared" si="3"/>
        <v>0</v>
      </c>
      <c r="H241" s="23"/>
    </row>
    <row r="242" spans="2:8" x14ac:dyDescent="0.4">
      <c r="B242" s="12"/>
      <c r="C242" s="12"/>
      <c r="D242" s="22" t="s">
        <v>230</v>
      </c>
      <c r="E242" s="23">
        <f>+E243+E244+E245+E246+E247</f>
        <v>0</v>
      </c>
      <c r="F242" s="23">
        <f>+F243+F244+F245+F246+F247</f>
        <v>0</v>
      </c>
      <c r="G242" s="23">
        <f t="shared" si="3"/>
        <v>0</v>
      </c>
      <c r="H242" s="23"/>
    </row>
    <row r="243" spans="2:8" x14ac:dyDescent="0.4">
      <c r="B243" s="12"/>
      <c r="C243" s="12"/>
      <c r="D243" s="22" t="s">
        <v>231</v>
      </c>
      <c r="E243" s="23"/>
      <c r="F243" s="23"/>
      <c r="G243" s="23">
        <f t="shared" si="3"/>
        <v>0</v>
      </c>
      <c r="H243" s="23"/>
    </row>
    <row r="244" spans="2:8" x14ac:dyDescent="0.4">
      <c r="B244" s="12"/>
      <c r="C244" s="12"/>
      <c r="D244" s="22" t="s">
        <v>206</v>
      </c>
      <c r="E244" s="23"/>
      <c r="F244" s="23"/>
      <c r="G244" s="23">
        <f t="shared" si="3"/>
        <v>0</v>
      </c>
      <c r="H244" s="23"/>
    </row>
    <row r="245" spans="2:8" x14ac:dyDescent="0.4">
      <c r="B245" s="12"/>
      <c r="C245" s="12"/>
      <c r="D245" s="22" t="s">
        <v>232</v>
      </c>
      <c r="E245" s="23"/>
      <c r="F245" s="23"/>
      <c r="G245" s="23">
        <f t="shared" si="3"/>
        <v>0</v>
      </c>
      <c r="H245" s="23"/>
    </row>
    <row r="246" spans="2:8" x14ac:dyDescent="0.4">
      <c r="B246" s="12"/>
      <c r="C246" s="12"/>
      <c r="D246" s="22" t="s">
        <v>233</v>
      </c>
      <c r="E246" s="23"/>
      <c r="F246" s="23"/>
      <c r="G246" s="23">
        <f t="shared" si="3"/>
        <v>0</v>
      </c>
      <c r="H246" s="23"/>
    </row>
    <row r="247" spans="2:8" x14ac:dyDescent="0.4">
      <c r="B247" s="12"/>
      <c r="C247" s="12"/>
      <c r="D247" s="22" t="s">
        <v>140</v>
      </c>
      <c r="E247" s="23"/>
      <c r="F247" s="23"/>
      <c r="G247" s="23">
        <f t="shared" si="3"/>
        <v>0</v>
      </c>
      <c r="H247" s="23"/>
    </row>
    <row r="248" spans="2:8" x14ac:dyDescent="0.4">
      <c r="B248" s="12"/>
      <c r="C248" s="15"/>
      <c r="D248" s="24" t="s">
        <v>234</v>
      </c>
      <c r="E248" s="25">
        <f>+E220+E221+E222+E223+E225+E226+E227+E234+E235+E236+E237+E238+E239+E240+E241+E242</f>
        <v>35243000</v>
      </c>
      <c r="F248" s="25">
        <f>+F220+F221+F222+F223+F225+F226+F227+F234+F235+F236+F237+F238+F239+F240+F241+F242</f>
        <v>50784145</v>
      </c>
      <c r="G248" s="25">
        <f t="shared" si="3"/>
        <v>-15541145</v>
      </c>
      <c r="H248" s="25"/>
    </row>
    <row r="249" spans="2:8" x14ac:dyDescent="0.4">
      <c r="B249" s="15"/>
      <c r="C249" s="21" t="s">
        <v>235</v>
      </c>
      <c r="D249" s="19"/>
      <c r="E249" s="20">
        <f xml:space="preserve"> +E219 - E248</f>
        <v>-29943000</v>
      </c>
      <c r="F249" s="20">
        <f xml:space="preserve"> +F219 - F248</f>
        <v>-38576918</v>
      </c>
      <c r="G249" s="20">
        <f t="shared" si="3"/>
        <v>8633918</v>
      </c>
      <c r="H249" s="20"/>
    </row>
    <row r="250" spans="2:8" x14ac:dyDescent="0.4">
      <c r="B250" s="26" t="s">
        <v>236</v>
      </c>
      <c r="C250" s="27"/>
      <c r="D250" s="28"/>
      <c r="E250" s="29">
        <v>27957543</v>
      </c>
      <c r="F250" s="29"/>
      <c r="G250" s="29">
        <f>E250 + E251</f>
        <v>27957543</v>
      </c>
      <c r="H250" s="29"/>
    </row>
    <row r="251" spans="2:8" x14ac:dyDescent="0.4">
      <c r="B251" s="30"/>
      <c r="C251" s="31"/>
      <c r="D251" s="32"/>
      <c r="E251" s="33"/>
      <c r="F251" s="33"/>
      <c r="G251" s="33"/>
      <c r="H251" s="33"/>
    </row>
    <row r="252" spans="2:8" x14ac:dyDescent="0.4">
      <c r="B252" s="21" t="s">
        <v>237</v>
      </c>
      <c r="C252" s="18"/>
      <c r="D252" s="19"/>
      <c r="E252" s="20">
        <f xml:space="preserve"> +E158 +E192 +E249 - (E250 + E251)</f>
        <v>0</v>
      </c>
      <c r="F252" s="20">
        <f xml:space="preserve"> +F158 +F192 +F249 - (F250 + F251)</f>
        <v>10661369</v>
      </c>
      <c r="G252" s="20">
        <f t="shared" ref="G252:G254" si="4">E252-F252</f>
        <v>-10661369</v>
      </c>
      <c r="H252" s="20"/>
    </row>
    <row r="253" spans="2:8" x14ac:dyDescent="0.4">
      <c r="B253" s="21" t="s">
        <v>238</v>
      </c>
      <c r="C253" s="18"/>
      <c r="D253" s="19"/>
      <c r="E253" s="20"/>
      <c r="F253" s="20">
        <v>344932304</v>
      </c>
      <c r="G253" s="20">
        <f t="shared" si="4"/>
        <v>-344932304</v>
      </c>
      <c r="H253" s="20"/>
    </row>
    <row r="254" spans="2:8" x14ac:dyDescent="0.4">
      <c r="B254" s="21" t="s">
        <v>239</v>
      </c>
      <c r="C254" s="18"/>
      <c r="D254" s="19"/>
      <c r="E254" s="20">
        <f xml:space="preserve"> +E252 +E253</f>
        <v>0</v>
      </c>
      <c r="F254" s="20">
        <f xml:space="preserve"> +F252 +F253</f>
        <v>355593673</v>
      </c>
      <c r="G254" s="20">
        <f t="shared" si="4"/>
        <v>-355593673</v>
      </c>
      <c r="H254" s="20"/>
    </row>
    <row r="255" spans="2:8" x14ac:dyDescent="0.4">
      <c r="B255" s="34"/>
      <c r="C255" s="34"/>
      <c r="D255" s="34"/>
      <c r="E255" s="34"/>
      <c r="F255" s="34"/>
      <c r="G255" s="34"/>
      <c r="H255" s="34"/>
    </row>
    <row r="256" spans="2:8" x14ac:dyDescent="0.4">
      <c r="B256" s="34"/>
      <c r="C256" s="34"/>
      <c r="D256" s="34"/>
      <c r="E256" s="34"/>
      <c r="F256" s="34"/>
      <c r="G256" s="34"/>
      <c r="H256" s="34"/>
    </row>
    <row r="257" spans="2:8" x14ac:dyDescent="0.4">
      <c r="B257" s="34"/>
      <c r="C257" s="34"/>
      <c r="D257" s="34"/>
      <c r="E257" s="34"/>
      <c r="F257" s="34"/>
      <c r="G257" s="34"/>
      <c r="H257" s="34"/>
    </row>
    <row r="258" spans="2:8" x14ac:dyDescent="0.4">
      <c r="B258" s="34"/>
      <c r="C258" s="34"/>
      <c r="D258" s="34"/>
      <c r="E258" s="34"/>
      <c r="F258" s="34"/>
      <c r="G258" s="34"/>
      <c r="H258" s="34"/>
    </row>
    <row r="259" spans="2:8" x14ac:dyDescent="0.4">
      <c r="B259" s="34"/>
      <c r="C259" s="34"/>
      <c r="D259" s="34"/>
      <c r="E259" s="34"/>
      <c r="F259" s="34"/>
      <c r="G259" s="34"/>
      <c r="H259" s="34"/>
    </row>
    <row r="260" spans="2:8" x14ac:dyDescent="0.4">
      <c r="B260" s="34"/>
      <c r="C260" s="34"/>
      <c r="D260" s="34"/>
      <c r="E260" s="34"/>
      <c r="F260" s="34"/>
      <c r="G260" s="34"/>
      <c r="H260" s="34"/>
    </row>
    <row r="261" spans="2:8" x14ac:dyDescent="0.4">
      <c r="B261" s="34"/>
      <c r="C261" s="34"/>
      <c r="D261" s="34"/>
      <c r="E261" s="34"/>
      <c r="F261" s="34"/>
      <c r="G261" s="34"/>
      <c r="H261" s="34"/>
    </row>
    <row r="262" spans="2:8" x14ac:dyDescent="0.4">
      <c r="B262" s="34"/>
      <c r="C262" s="34"/>
      <c r="D262" s="34"/>
      <c r="E262" s="34"/>
      <c r="F262" s="34"/>
      <c r="G262" s="34"/>
      <c r="H262" s="34"/>
    </row>
    <row r="263" spans="2:8" x14ac:dyDescent="0.4">
      <c r="B263" s="34"/>
      <c r="C263" s="34"/>
      <c r="D263" s="34"/>
      <c r="E263" s="34"/>
      <c r="F263" s="34"/>
      <c r="G263" s="34"/>
      <c r="H263" s="34"/>
    </row>
    <row r="264" spans="2:8" x14ac:dyDescent="0.4">
      <c r="B264" s="34"/>
      <c r="C264" s="34"/>
      <c r="D264" s="34"/>
      <c r="E264" s="34"/>
      <c r="F264" s="34"/>
      <c r="G264" s="34"/>
      <c r="H264" s="34"/>
    </row>
  </sheetData>
  <mergeCells count="12">
    <mergeCell ref="B159:B192"/>
    <mergeCell ref="C159:C174"/>
    <mergeCell ref="C175:C191"/>
    <mergeCell ref="B193:B249"/>
    <mergeCell ref="C193:C219"/>
    <mergeCell ref="C220:C248"/>
    <mergeCell ref="B2:H2"/>
    <mergeCell ref="B3:H3"/>
    <mergeCell ref="B5:D5"/>
    <mergeCell ref="B6:B158"/>
    <mergeCell ref="C6:C77"/>
    <mergeCell ref="C78:C15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F3334-D608-42DD-8DA9-9003E1C04842}">
  <sheetPr>
    <pageSetUpPr fitToPage="1"/>
  </sheetPr>
  <dimension ref="B1:H264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243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+E7+E11+E18+E25+E28+E32+E45+E55</f>
        <v>490126000</v>
      </c>
      <c r="F6" s="11">
        <f>+F7+F11+F18+F25+F28+F32+F45+F55</f>
        <v>486946272</v>
      </c>
      <c r="G6" s="11">
        <f>E6-F6</f>
        <v>3179728</v>
      </c>
      <c r="H6" s="11"/>
    </row>
    <row r="7" spans="2:8" x14ac:dyDescent="0.4">
      <c r="B7" s="12"/>
      <c r="C7" s="12"/>
      <c r="D7" s="13" t="s">
        <v>12</v>
      </c>
      <c r="E7" s="14">
        <f>+E8+E9+E10</f>
        <v>350737000</v>
      </c>
      <c r="F7" s="14">
        <f>+F8+F9+F10</f>
        <v>329331277</v>
      </c>
      <c r="G7" s="14">
        <f t="shared" ref="G7:G70" si="0">E7-F7</f>
        <v>21405723</v>
      </c>
      <c r="H7" s="14"/>
    </row>
    <row r="8" spans="2:8" x14ac:dyDescent="0.4">
      <c r="B8" s="12"/>
      <c r="C8" s="12"/>
      <c r="D8" s="13" t="s">
        <v>13</v>
      </c>
      <c r="E8" s="14">
        <v>317607000</v>
      </c>
      <c r="F8" s="14">
        <v>289844992</v>
      </c>
      <c r="G8" s="14">
        <f t="shared" si="0"/>
        <v>27762008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>
        <v>33130000</v>
      </c>
      <c r="F10" s="14">
        <v>39486285</v>
      </c>
      <c r="G10" s="14">
        <f t="shared" si="0"/>
        <v>-6356285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37374000</v>
      </c>
      <c r="F11" s="14">
        <f>+F12+F13+F14+F15+F16+F17</f>
        <v>36919186</v>
      </c>
      <c r="G11" s="14">
        <f t="shared" si="0"/>
        <v>454814</v>
      </c>
      <c r="H11" s="14"/>
    </row>
    <row r="12" spans="2:8" x14ac:dyDescent="0.4">
      <c r="B12" s="12"/>
      <c r="C12" s="12"/>
      <c r="D12" s="13" t="s">
        <v>13</v>
      </c>
      <c r="E12" s="14">
        <v>31734000</v>
      </c>
      <c r="F12" s="14">
        <v>31411814</v>
      </c>
      <c r="G12" s="14">
        <f t="shared" si="0"/>
        <v>322186</v>
      </c>
      <c r="H12" s="14"/>
    </row>
    <row r="13" spans="2:8" x14ac:dyDescent="0.4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x14ac:dyDescent="0.4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">
      <c r="B15" s="12"/>
      <c r="C15" s="12"/>
      <c r="D15" s="13" t="s">
        <v>19</v>
      </c>
      <c r="E15" s="14">
        <v>5640000</v>
      </c>
      <c r="F15" s="14">
        <v>5507372</v>
      </c>
      <c r="G15" s="14">
        <f t="shared" si="0"/>
        <v>132628</v>
      </c>
      <c r="H15" s="14"/>
    </row>
    <row r="16" spans="2:8" x14ac:dyDescent="0.4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+E33+E34+E35+E36+E37+E38+E39+E40+E41+E42+E43+E44</f>
        <v>97654000</v>
      </c>
      <c r="F32" s="14">
        <f>+F33+F34+F35+F36+F37+F38+F39+F40+F41+F42+F43+F44</f>
        <v>113335857</v>
      </c>
      <c r="G32" s="14">
        <f t="shared" si="0"/>
        <v>-15681857</v>
      </c>
      <c r="H32" s="14"/>
    </row>
    <row r="33" spans="2:8" x14ac:dyDescent="0.4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">
      <c r="B37" s="12"/>
      <c r="C37" s="12"/>
      <c r="D37" s="13" t="s">
        <v>35</v>
      </c>
      <c r="E37" s="14">
        <v>39350000</v>
      </c>
      <c r="F37" s="14">
        <v>37554660</v>
      </c>
      <c r="G37" s="14">
        <f t="shared" si="0"/>
        <v>1795340</v>
      </c>
      <c r="H37" s="14"/>
    </row>
    <row r="38" spans="2:8" x14ac:dyDescent="0.4">
      <c r="B38" s="12"/>
      <c r="C38" s="12"/>
      <c r="D38" s="13" t="s">
        <v>36</v>
      </c>
      <c r="E38" s="14">
        <v>220000</v>
      </c>
      <c r="F38" s="14">
        <v>6943705</v>
      </c>
      <c r="G38" s="14">
        <f t="shared" si="0"/>
        <v>-6723705</v>
      </c>
      <c r="H38" s="14"/>
    </row>
    <row r="39" spans="2:8" x14ac:dyDescent="0.4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38</v>
      </c>
      <c r="E40" s="14">
        <v>57364000</v>
      </c>
      <c r="F40" s="14">
        <v>56709040</v>
      </c>
      <c r="G40" s="14">
        <f t="shared" si="0"/>
        <v>654960</v>
      </c>
      <c r="H40" s="14"/>
    </row>
    <row r="41" spans="2:8" x14ac:dyDescent="0.4">
      <c r="B41" s="12"/>
      <c r="C41" s="12"/>
      <c r="D41" s="13" t="s">
        <v>39</v>
      </c>
      <c r="E41" s="14">
        <v>720000</v>
      </c>
      <c r="F41" s="14">
        <v>12128452</v>
      </c>
      <c r="G41" s="14">
        <f t="shared" si="0"/>
        <v>-11408452</v>
      </c>
      <c r="H41" s="14"/>
    </row>
    <row r="42" spans="2:8" x14ac:dyDescent="0.4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">
      <c r="B45" s="12"/>
      <c r="C45" s="12"/>
      <c r="D45" s="13" t="s">
        <v>43</v>
      </c>
      <c r="E45" s="14">
        <f>+E46+E47+E48+E49+E50+E51+E52+E53+E54</f>
        <v>4361000</v>
      </c>
      <c r="F45" s="14">
        <f>+F46+F47+F48+F49+F50+F51+F52+F53+F54</f>
        <v>7359952</v>
      </c>
      <c r="G45" s="14">
        <f t="shared" si="0"/>
        <v>-2998952</v>
      </c>
      <c r="H45" s="14"/>
    </row>
    <row r="46" spans="2:8" x14ac:dyDescent="0.4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45</v>
      </c>
      <c r="E47" s="14">
        <v>4361000</v>
      </c>
      <c r="F47" s="14">
        <v>7359952</v>
      </c>
      <c r="G47" s="14">
        <f t="shared" si="0"/>
        <v>-2998952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">
      <c r="B56" s="12"/>
      <c r="C56" s="12"/>
      <c r="D56" s="13" t="s">
        <v>54</v>
      </c>
      <c r="E56" s="14">
        <f>+E57</f>
        <v>0</v>
      </c>
      <c r="F56" s="14">
        <f>+F57</f>
        <v>0</v>
      </c>
      <c r="G56" s="14">
        <f t="shared" si="0"/>
        <v>0</v>
      </c>
      <c r="H56" s="14"/>
    </row>
    <row r="57" spans="2:8" x14ac:dyDescent="0.4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">
      <c r="B64" s="12"/>
      <c r="C64" s="12"/>
      <c r="D64" s="13" t="s">
        <v>57</v>
      </c>
      <c r="E64" s="14">
        <f>+E65+E66</f>
        <v>0</v>
      </c>
      <c r="F64" s="14">
        <f>+F65+F66</f>
        <v>0</v>
      </c>
      <c r="G64" s="14">
        <f t="shared" si="0"/>
        <v>0</v>
      </c>
      <c r="H64" s="14"/>
    </row>
    <row r="65" spans="2:8" x14ac:dyDescent="0.4">
      <c r="B65" s="12"/>
      <c r="C65" s="12"/>
      <c r="D65" s="13" t="s">
        <v>58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59</v>
      </c>
      <c r="E66" s="14"/>
      <c r="F66" s="14"/>
      <c r="G66" s="14">
        <f t="shared" si="0"/>
        <v>0</v>
      </c>
      <c r="H66" s="14"/>
    </row>
    <row r="67" spans="2:8" x14ac:dyDescent="0.4">
      <c r="B67" s="12"/>
      <c r="C67" s="12"/>
      <c r="D67" s="13" t="s">
        <v>60</v>
      </c>
      <c r="E67" s="14">
        <v>2262000</v>
      </c>
      <c r="F67" s="14">
        <v>2298343</v>
      </c>
      <c r="G67" s="14">
        <f t="shared" si="0"/>
        <v>-36343</v>
      </c>
      <c r="H67" s="14"/>
    </row>
    <row r="68" spans="2:8" x14ac:dyDescent="0.4">
      <c r="B68" s="12"/>
      <c r="C68" s="12"/>
      <c r="D68" s="13" t="s">
        <v>61</v>
      </c>
      <c r="E68" s="14">
        <v>10000</v>
      </c>
      <c r="F68" s="14"/>
      <c r="G68" s="14">
        <f t="shared" si="0"/>
        <v>10000</v>
      </c>
      <c r="H68" s="14"/>
    </row>
    <row r="69" spans="2:8" x14ac:dyDescent="0.4">
      <c r="B69" s="12"/>
      <c r="C69" s="12"/>
      <c r="D69" s="13" t="s">
        <v>62</v>
      </c>
      <c r="E69" s="14">
        <v>2000</v>
      </c>
      <c r="F69" s="14">
        <v>880</v>
      </c>
      <c r="G69" s="14">
        <f t="shared" si="0"/>
        <v>1120</v>
      </c>
      <c r="H69" s="14"/>
    </row>
    <row r="70" spans="2:8" x14ac:dyDescent="0.4">
      <c r="B70" s="12"/>
      <c r="C70" s="12"/>
      <c r="D70" s="13" t="s">
        <v>63</v>
      </c>
      <c r="E70" s="14">
        <f>+E71+E72+E73+E75</f>
        <v>1001000</v>
      </c>
      <c r="F70" s="14">
        <f>+F71+F72+F73+F75</f>
        <v>1312384</v>
      </c>
      <c r="G70" s="14">
        <f t="shared" si="0"/>
        <v>-311384</v>
      </c>
      <c r="H70" s="14"/>
    </row>
    <row r="71" spans="2:8" x14ac:dyDescent="0.4">
      <c r="B71" s="12"/>
      <c r="C71" s="12"/>
      <c r="D71" s="13" t="s">
        <v>64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65</v>
      </c>
      <c r="E72" s="14">
        <v>900000</v>
      </c>
      <c r="F72" s="14">
        <v>1166095</v>
      </c>
      <c r="G72" s="14">
        <f t="shared" si="1"/>
        <v>-266095</v>
      </c>
      <c r="H72" s="14"/>
    </row>
    <row r="73" spans="2:8" x14ac:dyDescent="0.4">
      <c r="B73" s="12"/>
      <c r="C73" s="12"/>
      <c r="D73" s="13" t="s">
        <v>66</v>
      </c>
      <c r="E73" s="14">
        <f>+E74</f>
        <v>101000</v>
      </c>
      <c r="F73" s="14">
        <f>+F74</f>
        <v>146289</v>
      </c>
      <c r="G73" s="14">
        <f t="shared" si="1"/>
        <v>-45289</v>
      </c>
      <c r="H73" s="14"/>
    </row>
    <row r="74" spans="2:8" x14ac:dyDescent="0.4">
      <c r="B74" s="12"/>
      <c r="C74" s="12"/>
      <c r="D74" s="13" t="s">
        <v>67</v>
      </c>
      <c r="E74" s="14">
        <v>101000</v>
      </c>
      <c r="F74" s="14">
        <v>146289</v>
      </c>
      <c r="G74" s="14">
        <f t="shared" si="1"/>
        <v>-45289</v>
      </c>
      <c r="H74" s="14"/>
    </row>
    <row r="75" spans="2:8" x14ac:dyDescent="0.4">
      <c r="B75" s="12"/>
      <c r="C75" s="12"/>
      <c r="D75" s="13" t="s">
        <v>68</v>
      </c>
      <c r="E75" s="14"/>
      <c r="F75" s="14"/>
      <c r="G75" s="14">
        <f t="shared" si="1"/>
        <v>0</v>
      </c>
      <c r="H75" s="14"/>
    </row>
    <row r="76" spans="2:8" x14ac:dyDescent="0.4">
      <c r="B76" s="12"/>
      <c r="C76" s="12"/>
      <c r="D76" s="13" t="s">
        <v>69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5"/>
      <c r="D77" s="16" t="s">
        <v>70</v>
      </c>
      <c r="E77" s="17">
        <f>+E6+E56+E64+E67+E68+E69+E70+E76</f>
        <v>493401000</v>
      </c>
      <c r="F77" s="17">
        <f>+F6+F56+F64+F67+F68+F69+F70+F76</f>
        <v>490557879</v>
      </c>
      <c r="G77" s="17">
        <f t="shared" si="1"/>
        <v>2843121</v>
      </c>
      <c r="H77" s="17"/>
    </row>
    <row r="78" spans="2:8" x14ac:dyDescent="0.4">
      <c r="B78" s="12"/>
      <c r="C78" s="9" t="s">
        <v>71</v>
      </c>
      <c r="D78" s="13" t="s">
        <v>72</v>
      </c>
      <c r="E78" s="14">
        <f>+E79+E80+E81+E98+E99+E100+E101+E102</f>
        <v>346265000</v>
      </c>
      <c r="F78" s="14">
        <f>+F79+F80+F81+F98+F99+F100+F101+F102</f>
        <v>350362463</v>
      </c>
      <c r="G78" s="14">
        <f t="shared" si="1"/>
        <v>-4097463</v>
      </c>
      <c r="H78" s="14"/>
    </row>
    <row r="79" spans="2:8" x14ac:dyDescent="0.4">
      <c r="B79" s="12"/>
      <c r="C79" s="12"/>
      <c r="D79" s="13" t="s">
        <v>73</v>
      </c>
      <c r="E79" s="14"/>
      <c r="F79" s="14"/>
      <c r="G79" s="14">
        <f t="shared" si="1"/>
        <v>0</v>
      </c>
      <c r="H79" s="14"/>
    </row>
    <row r="80" spans="2:8" x14ac:dyDescent="0.4">
      <c r="B80" s="12"/>
      <c r="C80" s="12"/>
      <c r="D80" s="13" t="s">
        <v>74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75</v>
      </c>
      <c r="E81" s="14">
        <f>+E82+E83+E84+E85+E86+E87+E88+E89+E90+E91+E92+E93+E94+E95+E96+E97</f>
        <v>171433000</v>
      </c>
      <c r="F81" s="14">
        <f>+F82+F83+F84+F85+F86+F87+F88+F89+F90+F91+F92+F93+F94+F95+F96+F97</f>
        <v>170645837</v>
      </c>
      <c r="G81" s="14">
        <f t="shared" si="1"/>
        <v>787163</v>
      </c>
      <c r="H81" s="14"/>
    </row>
    <row r="82" spans="2:8" x14ac:dyDescent="0.4">
      <c r="B82" s="12"/>
      <c r="C82" s="12"/>
      <c r="D82" s="13" t="s">
        <v>76</v>
      </c>
      <c r="E82" s="14">
        <v>106618000</v>
      </c>
      <c r="F82" s="14">
        <v>104850009</v>
      </c>
      <c r="G82" s="14">
        <f t="shared" si="1"/>
        <v>1767991</v>
      </c>
      <c r="H82" s="14"/>
    </row>
    <row r="83" spans="2:8" x14ac:dyDescent="0.4">
      <c r="B83" s="12"/>
      <c r="C83" s="12"/>
      <c r="D83" s="13" t="s">
        <v>77</v>
      </c>
      <c r="E83" s="14">
        <v>2767000</v>
      </c>
      <c r="F83" s="14">
        <v>2831300</v>
      </c>
      <c r="G83" s="14">
        <f t="shared" si="1"/>
        <v>-64300</v>
      </c>
      <c r="H83" s="14"/>
    </row>
    <row r="84" spans="2:8" x14ac:dyDescent="0.4">
      <c r="B84" s="12"/>
      <c r="C84" s="12"/>
      <c r="D84" s="13" t="s">
        <v>78</v>
      </c>
      <c r="E84" s="14">
        <v>5267000</v>
      </c>
      <c r="F84" s="14">
        <v>3227000</v>
      </c>
      <c r="G84" s="14">
        <f t="shared" si="1"/>
        <v>2040000</v>
      </c>
      <c r="H84" s="14"/>
    </row>
    <row r="85" spans="2:8" x14ac:dyDescent="0.4">
      <c r="B85" s="12"/>
      <c r="C85" s="12"/>
      <c r="D85" s="13" t="s">
        <v>79</v>
      </c>
      <c r="E85" s="14">
        <v>2145000</v>
      </c>
      <c r="F85" s="14">
        <v>2074200</v>
      </c>
      <c r="G85" s="14">
        <f t="shared" si="1"/>
        <v>70800</v>
      </c>
      <c r="H85" s="14"/>
    </row>
    <row r="86" spans="2:8" x14ac:dyDescent="0.4">
      <c r="B86" s="12"/>
      <c r="C86" s="12"/>
      <c r="D86" s="13" t="s">
        <v>80</v>
      </c>
      <c r="E86" s="14">
        <v>2446000</v>
      </c>
      <c r="F86" s="14">
        <v>2372296</v>
      </c>
      <c r="G86" s="14">
        <f t="shared" si="1"/>
        <v>73704</v>
      </c>
      <c r="H86" s="14"/>
    </row>
    <row r="87" spans="2:8" x14ac:dyDescent="0.4">
      <c r="B87" s="12"/>
      <c r="C87" s="12"/>
      <c r="D87" s="13" t="s">
        <v>81</v>
      </c>
      <c r="E87" s="14">
        <v>2380000</v>
      </c>
      <c r="F87" s="14">
        <v>2205400</v>
      </c>
      <c r="G87" s="14">
        <f t="shared" si="1"/>
        <v>174600</v>
      </c>
      <c r="H87" s="14"/>
    </row>
    <row r="88" spans="2:8" x14ac:dyDescent="0.4">
      <c r="B88" s="12"/>
      <c r="C88" s="12"/>
      <c r="D88" s="13" t="s">
        <v>82</v>
      </c>
      <c r="E88" s="14">
        <v>493000</v>
      </c>
      <c r="F88" s="14">
        <v>425000</v>
      </c>
      <c r="G88" s="14">
        <f t="shared" si="1"/>
        <v>68000</v>
      </c>
      <c r="H88" s="14"/>
    </row>
    <row r="89" spans="2:8" x14ac:dyDescent="0.4">
      <c r="B89" s="12"/>
      <c r="C89" s="12"/>
      <c r="D89" s="13" t="s">
        <v>83</v>
      </c>
      <c r="E89" s="14">
        <v>11484000</v>
      </c>
      <c r="F89" s="14">
        <v>12738000</v>
      </c>
      <c r="G89" s="14">
        <f t="shared" si="1"/>
        <v>-1254000</v>
      </c>
      <c r="H89" s="14"/>
    </row>
    <row r="90" spans="2:8" x14ac:dyDescent="0.4">
      <c r="B90" s="12"/>
      <c r="C90" s="12"/>
      <c r="D90" s="13" t="s">
        <v>84</v>
      </c>
      <c r="E90" s="14">
        <v>2448000</v>
      </c>
      <c r="F90" s="14">
        <v>2404218</v>
      </c>
      <c r="G90" s="14">
        <f t="shared" si="1"/>
        <v>43782</v>
      </c>
      <c r="H90" s="14"/>
    </row>
    <row r="91" spans="2:8" x14ac:dyDescent="0.4">
      <c r="B91" s="12"/>
      <c r="C91" s="12"/>
      <c r="D91" s="13" t="s">
        <v>85</v>
      </c>
      <c r="E91" s="14">
        <v>236000</v>
      </c>
      <c r="F91" s="14">
        <v>237000</v>
      </c>
      <c r="G91" s="14">
        <f t="shared" si="1"/>
        <v>-1000</v>
      </c>
      <c r="H91" s="14"/>
    </row>
    <row r="92" spans="2:8" x14ac:dyDescent="0.4">
      <c r="B92" s="12"/>
      <c r="C92" s="12"/>
      <c r="D92" s="13" t="s">
        <v>86</v>
      </c>
      <c r="E92" s="14"/>
      <c r="F92" s="14"/>
      <c r="G92" s="14">
        <f t="shared" si="1"/>
        <v>0</v>
      </c>
      <c r="H92" s="14"/>
    </row>
    <row r="93" spans="2:8" x14ac:dyDescent="0.4">
      <c r="B93" s="12"/>
      <c r="C93" s="12"/>
      <c r="D93" s="13" t="s">
        <v>87</v>
      </c>
      <c r="E93" s="14">
        <v>17002000</v>
      </c>
      <c r="F93" s="14">
        <v>16711618</v>
      </c>
      <c r="G93" s="14">
        <f t="shared" si="1"/>
        <v>290382</v>
      </c>
      <c r="H93" s="14"/>
    </row>
    <row r="94" spans="2:8" x14ac:dyDescent="0.4">
      <c r="B94" s="12"/>
      <c r="C94" s="12"/>
      <c r="D94" s="13" t="s">
        <v>88</v>
      </c>
      <c r="E94" s="14">
        <v>4855000</v>
      </c>
      <c r="F94" s="14">
        <v>4979960</v>
      </c>
      <c r="G94" s="14">
        <f t="shared" si="1"/>
        <v>-124960</v>
      </c>
      <c r="H94" s="14"/>
    </row>
    <row r="95" spans="2:8" x14ac:dyDescent="0.4">
      <c r="B95" s="12"/>
      <c r="C95" s="12"/>
      <c r="D95" s="13" t="s">
        <v>89</v>
      </c>
      <c r="E95" s="14">
        <v>343000</v>
      </c>
      <c r="F95" s="14">
        <v>417110</v>
      </c>
      <c r="G95" s="14">
        <f t="shared" si="1"/>
        <v>-74110</v>
      </c>
      <c r="H95" s="14"/>
    </row>
    <row r="96" spans="2:8" x14ac:dyDescent="0.4">
      <c r="B96" s="12"/>
      <c r="C96" s="12"/>
      <c r="D96" s="13" t="s">
        <v>90</v>
      </c>
      <c r="E96" s="14">
        <v>8531000</v>
      </c>
      <c r="F96" s="14">
        <v>10844794</v>
      </c>
      <c r="G96" s="14">
        <f t="shared" si="1"/>
        <v>-2313794</v>
      </c>
      <c r="H96" s="14"/>
    </row>
    <row r="97" spans="2:8" x14ac:dyDescent="0.4">
      <c r="B97" s="12"/>
      <c r="C97" s="12"/>
      <c r="D97" s="13" t="s">
        <v>91</v>
      </c>
      <c r="E97" s="14">
        <v>4418000</v>
      </c>
      <c r="F97" s="14">
        <v>4327932</v>
      </c>
      <c r="G97" s="14">
        <f t="shared" si="1"/>
        <v>90068</v>
      </c>
      <c r="H97" s="14"/>
    </row>
    <row r="98" spans="2:8" x14ac:dyDescent="0.4">
      <c r="B98" s="12"/>
      <c r="C98" s="12"/>
      <c r="D98" s="13" t="s">
        <v>92</v>
      </c>
      <c r="E98" s="14">
        <v>38716000</v>
      </c>
      <c r="F98" s="14">
        <v>39185560</v>
      </c>
      <c r="G98" s="14">
        <f t="shared" si="1"/>
        <v>-469560</v>
      </c>
      <c r="H98" s="14"/>
    </row>
    <row r="99" spans="2:8" x14ac:dyDescent="0.4">
      <c r="B99" s="12"/>
      <c r="C99" s="12"/>
      <c r="D99" s="13" t="s">
        <v>93</v>
      </c>
      <c r="E99" s="14">
        <v>37526000</v>
      </c>
      <c r="F99" s="14">
        <v>36878505</v>
      </c>
      <c r="G99" s="14">
        <f t="shared" si="1"/>
        <v>647495</v>
      </c>
      <c r="H99" s="14"/>
    </row>
    <row r="100" spans="2:8" x14ac:dyDescent="0.4">
      <c r="B100" s="12"/>
      <c r="C100" s="12"/>
      <c r="D100" s="13" t="s">
        <v>94</v>
      </c>
      <c r="E100" s="14">
        <v>58675000</v>
      </c>
      <c r="F100" s="14">
        <v>60348238</v>
      </c>
      <c r="G100" s="14">
        <f t="shared" si="1"/>
        <v>-1673238</v>
      </c>
      <c r="H100" s="14"/>
    </row>
    <row r="101" spans="2:8" x14ac:dyDescent="0.4">
      <c r="B101" s="12"/>
      <c r="C101" s="12"/>
      <c r="D101" s="13" t="s">
        <v>95</v>
      </c>
      <c r="E101" s="14">
        <v>6773000</v>
      </c>
      <c r="F101" s="14">
        <v>3073331</v>
      </c>
      <c r="G101" s="14">
        <f t="shared" si="1"/>
        <v>3699669</v>
      </c>
      <c r="H101" s="14"/>
    </row>
    <row r="102" spans="2:8" x14ac:dyDescent="0.4">
      <c r="B102" s="12"/>
      <c r="C102" s="12"/>
      <c r="D102" s="13" t="s">
        <v>96</v>
      </c>
      <c r="E102" s="14">
        <f>+E103</f>
        <v>33142000</v>
      </c>
      <c r="F102" s="14">
        <f>+F103</f>
        <v>40230992</v>
      </c>
      <c r="G102" s="14">
        <f t="shared" si="1"/>
        <v>-7088992</v>
      </c>
      <c r="H102" s="14"/>
    </row>
    <row r="103" spans="2:8" x14ac:dyDescent="0.4">
      <c r="B103" s="12"/>
      <c r="C103" s="12"/>
      <c r="D103" s="13" t="s">
        <v>97</v>
      </c>
      <c r="E103" s="14">
        <v>33142000</v>
      </c>
      <c r="F103" s="14">
        <v>40230992</v>
      </c>
      <c r="G103" s="14">
        <f t="shared" si="1"/>
        <v>-7088992</v>
      </c>
      <c r="H103" s="14"/>
    </row>
    <row r="104" spans="2:8" x14ac:dyDescent="0.4">
      <c r="B104" s="12"/>
      <c r="C104" s="12"/>
      <c r="D104" s="13" t="s">
        <v>98</v>
      </c>
      <c r="E104" s="14">
        <f>+E105+E106+E107+E108+E109+E110+E111+E112+E113+E114+E115+E116+E117+E118+E119+E120+E121</f>
        <v>79103000</v>
      </c>
      <c r="F104" s="14">
        <f>+F105+F106+F107+F108+F109+F110+F111+F112+F113+F114+F115+F116+F117+F118+F119+F120+F121</f>
        <v>78122864</v>
      </c>
      <c r="G104" s="14">
        <f t="shared" si="1"/>
        <v>980136</v>
      </c>
      <c r="H104" s="14"/>
    </row>
    <row r="105" spans="2:8" x14ac:dyDescent="0.4">
      <c r="B105" s="12"/>
      <c r="C105" s="12"/>
      <c r="D105" s="13" t="s">
        <v>99</v>
      </c>
      <c r="E105" s="14">
        <v>32018000</v>
      </c>
      <c r="F105" s="14">
        <v>31679538</v>
      </c>
      <c r="G105" s="14">
        <f t="shared" si="1"/>
        <v>338462</v>
      </c>
      <c r="H105" s="14"/>
    </row>
    <row r="106" spans="2:8" x14ac:dyDescent="0.4">
      <c r="B106" s="12"/>
      <c r="C106" s="12"/>
      <c r="D106" s="13" t="s">
        <v>100</v>
      </c>
      <c r="E106" s="14">
        <v>12700000</v>
      </c>
      <c r="F106" s="14">
        <v>12177577</v>
      </c>
      <c r="G106" s="14">
        <f t="shared" si="1"/>
        <v>522423</v>
      </c>
      <c r="H106" s="14"/>
    </row>
    <row r="107" spans="2:8" x14ac:dyDescent="0.4">
      <c r="B107" s="12"/>
      <c r="C107" s="12"/>
      <c r="D107" s="13" t="s">
        <v>101</v>
      </c>
      <c r="E107" s="14">
        <v>1571000</v>
      </c>
      <c r="F107" s="14"/>
      <c r="G107" s="14">
        <f t="shared" si="1"/>
        <v>1571000</v>
      </c>
      <c r="H107" s="14"/>
    </row>
    <row r="108" spans="2:8" x14ac:dyDescent="0.4">
      <c r="B108" s="12"/>
      <c r="C108" s="12"/>
      <c r="D108" s="13" t="s">
        <v>102</v>
      </c>
      <c r="E108" s="14">
        <v>1920000</v>
      </c>
      <c r="F108" s="14">
        <v>2969214</v>
      </c>
      <c r="G108" s="14">
        <f t="shared" si="1"/>
        <v>-1049214</v>
      </c>
      <c r="H108" s="14"/>
    </row>
    <row r="109" spans="2:8" x14ac:dyDescent="0.4">
      <c r="B109" s="12"/>
      <c r="C109" s="12"/>
      <c r="D109" s="13" t="s">
        <v>103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104</v>
      </c>
      <c r="E110" s="14">
        <v>1284000</v>
      </c>
      <c r="F110" s="14">
        <v>935501</v>
      </c>
      <c r="G110" s="14">
        <f t="shared" si="1"/>
        <v>348499</v>
      </c>
      <c r="H110" s="14"/>
    </row>
    <row r="111" spans="2:8" x14ac:dyDescent="0.4">
      <c r="B111" s="12"/>
      <c r="C111" s="12"/>
      <c r="D111" s="13" t="s">
        <v>105</v>
      </c>
      <c r="E111" s="14">
        <v>592000</v>
      </c>
      <c r="F111" s="14">
        <v>629819</v>
      </c>
      <c r="G111" s="14">
        <f t="shared" si="1"/>
        <v>-37819</v>
      </c>
      <c r="H111" s="14"/>
    </row>
    <row r="112" spans="2:8" x14ac:dyDescent="0.4">
      <c r="B112" s="12"/>
      <c r="C112" s="12"/>
      <c r="D112" s="13" t="s">
        <v>106</v>
      </c>
      <c r="E112" s="14">
        <v>12000</v>
      </c>
      <c r="F112" s="14">
        <v>4072</v>
      </c>
      <c r="G112" s="14">
        <f t="shared" si="1"/>
        <v>7928</v>
      </c>
      <c r="H112" s="14"/>
    </row>
    <row r="113" spans="2:8" x14ac:dyDescent="0.4">
      <c r="B113" s="12"/>
      <c r="C113" s="12"/>
      <c r="D113" s="13" t="s">
        <v>107</v>
      </c>
      <c r="E113" s="14">
        <v>55000</v>
      </c>
      <c r="F113" s="14">
        <v>30987</v>
      </c>
      <c r="G113" s="14">
        <f t="shared" si="1"/>
        <v>24013</v>
      </c>
      <c r="H113" s="14"/>
    </row>
    <row r="114" spans="2:8" x14ac:dyDescent="0.4">
      <c r="B114" s="12"/>
      <c r="C114" s="12"/>
      <c r="D114" s="13" t="s">
        <v>108</v>
      </c>
      <c r="E114" s="14">
        <v>24300000</v>
      </c>
      <c r="F114" s="14">
        <v>24093928</v>
      </c>
      <c r="G114" s="14">
        <f t="shared" si="1"/>
        <v>206072</v>
      </c>
      <c r="H114" s="14"/>
    </row>
    <row r="115" spans="2:8" x14ac:dyDescent="0.4">
      <c r="B115" s="12"/>
      <c r="C115" s="12"/>
      <c r="D115" s="13" t="s">
        <v>109</v>
      </c>
      <c r="E115" s="14"/>
      <c r="F115" s="14"/>
      <c r="G115" s="14">
        <f t="shared" si="1"/>
        <v>0</v>
      </c>
      <c r="H115" s="14"/>
    </row>
    <row r="116" spans="2:8" x14ac:dyDescent="0.4">
      <c r="B116" s="12"/>
      <c r="C116" s="12"/>
      <c r="D116" s="13" t="s">
        <v>110</v>
      </c>
      <c r="E116" s="14">
        <v>3329000</v>
      </c>
      <c r="F116" s="14">
        <v>3362883</v>
      </c>
      <c r="G116" s="14">
        <f t="shared" si="1"/>
        <v>-33883</v>
      </c>
      <c r="H116" s="14"/>
    </row>
    <row r="117" spans="2:8" x14ac:dyDescent="0.4">
      <c r="B117" s="12"/>
      <c r="C117" s="12"/>
      <c r="D117" s="13" t="s">
        <v>111</v>
      </c>
      <c r="E117" s="14">
        <v>453000</v>
      </c>
      <c r="F117" s="14">
        <v>1193808</v>
      </c>
      <c r="G117" s="14">
        <f t="shared" si="1"/>
        <v>-740808</v>
      </c>
      <c r="H117" s="14"/>
    </row>
    <row r="118" spans="2:8" x14ac:dyDescent="0.4">
      <c r="B118" s="12"/>
      <c r="C118" s="12"/>
      <c r="D118" s="13" t="s">
        <v>112</v>
      </c>
      <c r="E118" s="14">
        <v>301000</v>
      </c>
      <c r="F118" s="14">
        <v>382162</v>
      </c>
      <c r="G118" s="14">
        <f t="shared" si="1"/>
        <v>-81162</v>
      </c>
      <c r="H118" s="14"/>
    </row>
    <row r="119" spans="2:8" x14ac:dyDescent="0.4">
      <c r="B119" s="12"/>
      <c r="C119" s="12"/>
      <c r="D119" s="13" t="s">
        <v>113</v>
      </c>
      <c r="E119" s="14">
        <v>522000</v>
      </c>
      <c r="F119" s="14">
        <v>633351</v>
      </c>
      <c r="G119" s="14">
        <f t="shared" si="1"/>
        <v>-111351</v>
      </c>
      <c r="H119" s="14"/>
    </row>
    <row r="120" spans="2:8" x14ac:dyDescent="0.4">
      <c r="B120" s="12"/>
      <c r="C120" s="12"/>
      <c r="D120" s="13" t="s">
        <v>114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115</v>
      </c>
      <c r="E121" s="14">
        <v>46000</v>
      </c>
      <c r="F121" s="14">
        <v>30024</v>
      </c>
      <c r="G121" s="14">
        <f t="shared" si="1"/>
        <v>15976</v>
      </c>
      <c r="H121" s="14"/>
    </row>
    <row r="122" spans="2:8" x14ac:dyDescent="0.4">
      <c r="B122" s="12"/>
      <c r="C122" s="12"/>
      <c r="D122" s="13" t="s">
        <v>116</v>
      </c>
      <c r="E122" s="14">
        <f>+E123+E124+E125+E126+E127+E128+E129+E130+E131+E132+E133+E134+E135+E136+E137+E138+E139+E140+E141+E142</f>
        <v>47840000</v>
      </c>
      <c r="F122" s="14">
        <f>+F123+F124+F125+F126+F127+F128+F129+F130+F131+F132+F133+F134+F135+F136+F137+F138+F139+F140+F141+F142</f>
        <v>51250755</v>
      </c>
      <c r="G122" s="14">
        <f t="shared" si="1"/>
        <v>-3410755</v>
      </c>
      <c r="H122" s="14"/>
    </row>
    <row r="123" spans="2:8" x14ac:dyDescent="0.4">
      <c r="B123" s="12"/>
      <c r="C123" s="12"/>
      <c r="D123" s="13" t="s">
        <v>117</v>
      </c>
      <c r="E123" s="14">
        <v>1921000</v>
      </c>
      <c r="F123" s="14">
        <v>1922796</v>
      </c>
      <c r="G123" s="14">
        <f t="shared" si="1"/>
        <v>-1796</v>
      </c>
      <c r="H123" s="14"/>
    </row>
    <row r="124" spans="2:8" x14ac:dyDescent="0.4">
      <c r="B124" s="12"/>
      <c r="C124" s="12"/>
      <c r="D124" s="13" t="s">
        <v>118</v>
      </c>
      <c r="E124" s="14">
        <v>351000</v>
      </c>
      <c r="F124" s="14">
        <v>53376</v>
      </c>
      <c r="G124" s="14">
        <f t="shared" si="1"/>
        <v>297624</v>
      </c>
      <c r="H124" s="14"/>
    </row>
    <row r="125" spans="2:8" x14ac:dyDescent="0.4">
      <c r="B125" s="12"/>
      <c r="C125" s="12"/>
      <c r="D125" s="13" t="s">
        <v>119</v>
      </c>
      <c r="E125" s="14">
        <v>130000</v>
      </c>
      <c r="F125" s="14">
        <v>251793</v>
      </c>
      <c r="G125" s="14">
        <f t="shared" si="1"/>
        <v>-121793</v>
      </c>
      <c r="H125" s="14"/>
    </row>
    <row r="126" spans="2:8" x14ac:dyDescent="0.4">
      <c r="B126" s="12"/>
      <c r="C126" s="12"/>
      <c r="D126" s="13" t="s">
        <v>120</v>
      </c>
      <c r="E126" s="14">
        <v>110000</v>
      </c>
      <c r="F126" s="14">
        <v>1346944</v>
      </c>
      <c r="G126" s="14">
        <f t="shared" si="1"/>
        <v>-1236944</v>
      </c>
      <c r="H126" s="14"/>
    </row>
    <row r="127" spans="2:8" x14ac:dyDescent="0.4">
      <c r="B127" s="12"/>
      <c r="C127" s="12"/>
      <c r="D127" s="13" t="s">
        <v>121</v>
      </c>
      <c r="E127" s="14">
        <v>1226000</v>
      </c>
      <c r="F127" s="14">
        <v>1446602</v>
      </c>
      <c r="G127" s="14">
        <f t="shared" si="1"/>
        <v>-220602</v>
      </c>
      <c r="H127" s="14"/>
    </row>
    <row r="128" spans="2:8" x14ac:dyDescent="0.4">
      <c r="B128" s="12"/>
      <c r="C128" s="12"/>
      <c r="D128" s="13" t="s">
        <v>122</v>
      </c>
      <c r="E128" s="14">
        <v>141000</v>
      </c>
      <c r="F128" s="14"/>
      <c r="G128" s="14">
        <f t="shared" si="1"/>
        <v>141000</v>
      </c>
      <c r="H128" s="14"/>
    </row>
    <row r="129" spans="2:8" x14ac:dyDescent="0.4">
      <c r="B129" s="12"/>
      <c r="C129" s="12"/>
      <c r="D129" s="13" t="s">
        <v>123</v>
      </c>
      <c r="E129" s="14">
        <v>1924000</v>
      </c>
      <c r="F129" s="14">
        <v>2270375</v>
      </c>
      <c r="G129" s="14">
        <f t="shared" si="1"/>
        <v>-346375</v>
      </c>
      <c r="H129" s="14"/>
    </row>
    <row r="130" spans="2:8" x14ac:dyDescent="0.4">
      <c r="B130" s="12"/>
      <c r="C130" s="12"/>
      <c r="D130" s="13" t="s">
        <v>124</v>
      </c>
      <c r="E130" s="14">
        <v>1013000</v>
      </c>
      <c r="F130" s="14">
        <v>1122792</v>
      </c>
      <c r="G130" s="14">
        <f t="shared" si="1"/>
        <v>-109792</v>
      </c>
      <c r="H130" s="14"/>
    </row>
    <row r="131" spans="2:8" x14ac:dyDescent="0.4">
      <c r="B131" s="12"/>
      <c r="C131" s="12"/>
      <c r="D131" s="13" t="s">
        <v>125</v>
      </c>
      <c r="E131" s="14">
        <v>10000</v>
      </c>
      <c r="F131" s="14">
        <v>3278</v>
      </c>
      <c r="G131" s="14">
        <f t="shared" si="1"/>
        <v>6722</v>
      </c>
      <c r="H131" s="14"/>
    </row>
    <row r="132" spans="2:8" x14ac:dyDescent="0.4">
      <c r="B132" s="12"/>
      <c r="C132" s="12"/>
      <c r="D132" s="13" t="s">
        <v>126</v>
      </c>
      <c r="E132" s="14">
        <v>710000</v>
      </c>
      <c r="F132" s="14">
        <v>1010650</v>
      </c>
      <c r="G132" s="14">
        <f t="shared" si="1"/>
        <v>-300650</v>
      </c>
      <c r="H132" s="14"/>
    </row>
    <row r="133" spans="2:8" x14ac:dyDescent="0.4">
      <c r="B133" s="12"/>
      <c r="C133" s="12"/>
      <c r="D133" s="13" t="s">
        <v>127</v>
      </c>
      <c r="E133" s="14">
        <v>37805000</v>
      </c>
      <c r="F133" s="14">
        <v>38312589</v>
      </c>
      <c r="G133" s="14">
        <f t="shared" si="1"/>
        <v>-507589</v>
      </c>
      <c r="H133" s="14"/>
    </row>
    <row r="134" spans="2:8" x14ac:dyDescent="0.4">
      <c r="B134" s="12"/>
      <c r="C134" s="12"/>
      <c r="D134" s="13" t="s">
        <v>128</v>
      </c>
      <c r="E134" s="14">
        <v>720000</v>
      </c>
      <c r="F134" s="14">
        <v>754804</v>
      </c>
      <c r="G134" s="14">
        <f t="shared" si="1"/>
        <v>-34804</v>
      </c>
      <c r="H134" s="14"/>
    </row>
    <row r="135" spans="2:8" x14ac:dyDescent="0.4">
      <c r="B135" s="12"/>
      <c r="C135" s="12"/>
      <c r="D135" s="13" t="s">
        <v>111</v>
      </c>
      <c r="E135" s="14"/>
      <c r="F135" s="14">
        <v>183750</v>
      </c>
      <c r="G135" s="14">
        <f t="shared" ref="G135:G198" si="2">E135-F135</f>
        <v>-183750</v>
      </c>
      <c r="H135" s="14"/>
    </row>
    <row r="136" spans="2:8" x14ac:dyDescent="0.4">
      <c r="B136" s="12"/>
      <c r="C136" s="12"/>
      <c r="D136" s="13" t="s">
        <v>112</v>
      </c>
      <c r="E136" s="14"/>
      <c r="F136" s="14">
        <v>285262</v>
      </c>
      <c r="G136" s="14">
        <f t="shared" si="2"/>
        <v>-285262</v>
      </c>
      <c r="H136" s="14"/>
    </row>
    <row r="137" spans="2:8" x14ac:dyDescent="0.4">
      <c r="B137" s="12"/>
      <c r="C137" s="12"/>
      <c r="D137" s="13" t="s">
        <v>129</v>
      </c>
      <c r="E137" s="14">
        <v>516000</v>
      </c>
      <c r="F137" s="14">
        <v>858812</v>
      </c>
      <c r="G137" s="14">
        <f t="shared" si="2"/>
        <v>-342812</v>
      </c>
      <c r="H137" s="14"/>
    </row>
    <row r="138" spans="2:8" x14ac:dyDescent="0.4">
      <c r="B138" s="12"/>
      <c r="C138" s="12"/>
      <c r="D138" s="13" t="s">
        <v>130</v>
      </c>
      <c r="E138" s="14">
        <v>10000</v>
      </c>
      <c r="F138" s="14">
        <v>308161</v>
      </c>
      <c r="G138" s="14">
        <f t="shared" si="2"/>
        <v>-298161</v>
      </c>
      <c r="H138" s="14"/>
    </row>
    <row r="139" spans="2:8" x14ac:dyDescent="0.4">
      <c r="B139" s="12"/>
      <c r="C139" s="12"/>
      <c r="D139" s="13" t="s">
        <v>131</v>
      </c>
      <c r="E139" s="14">
        <v>590000</v>
      </c>
      <c r="F139" s="14">
        <v>460579</v>
      </c>
      <c r="G139" s="14">
        <f t="shared" si="2"/>
        <v>129421</v>
      </c>
      <c r="H139" s="14"/>
    </row>
    <row r="140" spans="2:8" x14ac:dyDescent="0.4">
      <c r="B140" s="12"/>
      <c r="C140" s="12"/>
      <c r="D140" s="13" t="s">
        <v>132</v>
      </c>
      <c r="E140" s="14">
        <v>110000</v>
      </c>
      <c r="F140" s="14">
        <v>173045</v>
      </c>
      <c r="G140" s="14">
        <f t="shared" si="2"/>
        <v>-63045</v>
      </c>
      <c r="H140" s="14"/>
    </row>
    <row r="141" spans="2:8" x14ac:dyDescent="0.4">
      <c r="B141" s="12"/>
      <c r="C141" s="12"/>
      <c r="D141" s="13" t="s">
        <v>133</v>
      </c>
      <c r="E141" s="14">
        <v>263000</v>
      </c>
      <c r="F141" s="14">
        <v>251246</v>
      </c>
      <c r="G141" s="14">
        <f t="shared" si="2"/>
        <v>11754</v>
      </c>
      <c r="H141" s="14"/>
    </row>
    <row r="142" spans="2:8" x14ac:dyDescent="0.4">
      <c r="B142" s="12"/>
      <c r="C142" s="12"/>
      <c r="D142" s="13" t="s">
        <v>115</v>
      </c>
      <c r="E142" s="14">
        <f>+E143</f>
        <v>290000</v>
      </c>
      <c r="F142" s="14">
        <f>+F143</f>
        <v>233901</v>
      </c>
      <c r="G142" s="14">
        <f t="shared" si="2"/>
        <v>56099</v>
      </c>
      <c r="H142" s="14"/>
    </row>
    <row r="143" spans="2:8" x14ac:dyDescent="0.4">
      <c r="B143" s="12"/>
      <c r="C143" s="12"/>
      <c r="D143" s="13" t="s">
        <v>134</v>
      </c>
      <c r="E143" s="14">
        <v>290000</v>
      </c>
      <c r="F143" s="14">
        <v>233901</v>
      </c>
      <c r="G143" s="14">
        <f t="shared" si="2"/>
        <v>56099</v>
      </c>
      <c r="H143" s="14"/>
    </row>
    <row r="144" spans="2:8" x14ac:dyDescent="0.4">
      <c r="B144" s="12"/>
      <c r="C144" s="12"/>
      <c r="D144" s="13" t="s">
        <v>135</v>
      </c>
      <c r="E144" s="14"/>
      <c r="F144" s="14"/>
      <c r="G144" s="14">
        <f t="shared" si="2"/>
        <v>0</v>
      </c>
      <c r="H144" s="14"/>
    </row>
    <row r="145" spans="2:8" x14ac:dyDescent="0.4">
      <c r="B145" s="12"/>
      <c r="C145" s="12"/>
      <c r="D145" s="13" t="s">
        <v>136</v>
      </c>
      <c r="E145" s="14">
        <v>5617000</v>
      </c>
      <c r="F145" s="14">
        <v>5615869</v>
      </c>
      <c r="G145" s="14">
        <f t="shared" si="2"/>
        <v>1131</v>
      </c>
      <c r="H145" s="14"/>
    </row>
    <row r="146" spans="2:8" x14ac:dyDescent="0.4">
      <c r="B146" s="12"/>
      <c r="C146" s="12"/>
      <c r="D146" s="13" t="s">
        <v>137</v>
      </c>
      <c r="E146" s="14">
        <f>+E147+E148+E150+E151</f>
        <v>900000</v>
      </c>
      <c r="F146" s="14">
        <f>+F147+F148+F150+F151</f>
        <v>1680451</v>
      </c>
      <c r="G146" s="14">
        <f t="shared" si="2"/>
        <v>-780451</v>
      </c>
      <c r="H146" s="14"/>
    </row>
    <row r="147" spans="2:8" x14ac:dyDescent="0.4">
      <c r="B147" s="12"/>
      <c r="C147" s="12"/>
      <c r="D147" s="13" t="s">
        <v>138</v>
      </c>
      <c r="E147" s="14">
        <v>900000</v>
      </c>
      <c r="F147" s="14">
        <v>1315637</v>
      </c>
      <c r="G147" s="14">
        <f t="shared" si="2"/>
        <v>-415637</v>
      </c>
      <c r="H147" s="14"/>
    </row>
    <row r="148" spans="2:8" x14ac:dyDescent="0.4">
      <c r="B148" s="12"/>
      <c r="C148" s="12"/>
      <c r="D148" s="13" t="s">
        <v>115</v>
      </c>
      <c r="E148" s="14">
        <f>+E149</f>
        <v>0</v>
      </c>
      <c r="F148" s="14">
        <f>+F149</f>
        <v>364814</v>
      </c>
      <c r="G148" s="14">
        <f t="shared" si="2"/>
        <v>-364814</v>
      </c>
      <c r="H148" s="14"/>
    </row>
    <row r="149" spans="2:8" x14ac:dyDescent="0.4">
      <c r="B149" s="12"/>
      <c r="C149" s="12"/>
      <c r="D149" s="13" t="s">
        <v>134</v>
      </c>
      <c r="E149" s="14"/>
      <c r="F149" s="14">
        <v>364814</v>
      </c>
      <c r="G149" s="14">
        <f t="shared" si="2"/>
        <v>-364814</v>
      </c>
      <c r="H149" s="14"/>
    </row>
    <row r="150" spans="2:8" x14ac:dyDescent="0.4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140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141</v>
      </c>
      <c r="E152" s="14">
        <f>+E153+E155+E156</f>
        <v>0</v>
      </c>
      <c r="F152" s="14">
        <f>+F153+F155+F156</f>
        <v>0</v>
      </c>
      <c r="G152" s="14">
        <f t="shared" si="2"/>
        <v>0</v>
      </c>
      <c r="H152" s="14"/>
    </row>
    <row r="153" spans="2:8" x14ac:dyDescent="0.4">
      <c r="B153" s="12"/>
      <c r="C153" s="12"/>
      <c r="D153" s="13" t="s">
        <v>142</v>
      </c>
      <c r="E153" s="14">
        <f>+E154</f>
        <v>0</v>
      </c>
      <c r="F153" s="14">
        <f>+F154</f>
        <v>0</v>
      </c>
      <c r="G153" s="14">
        <f t="shared" si="2"/>
        <v>0</v>
      </c>
      <c r="H153" s="14"/>
    </row>
    <row r="154" spans="2:8" x14ac:dyDescent="0.4">
      <c r="B154" s="12"/>
      <c r="C154" s="12"/>
      <c r="D154" s="13" t="s">
        <v>143</v>
      </c>
      <c r="E154" s="14"/>
      <c r="F154" s="14"/>
      <c r="G154" s="14">
        <f t="shared" si="2"/>
        <v>0</v>
      </c>
      <c r="H154" s="14"/>
    </row>
    <row r="155" spans="2:8" x14ac:dyDescent="0.4">
      <c r="B155" s="12"/>
      <c r="C155" s="12"/>
      <c r="D155" s="13" t="s">
        <v>144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145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5"/>
      <c r="D157" s="16" t="s">
        <v>146</v>
      </c>
      <c r="E157" s="17">
        <f>+E78+E104+E122+E144+E145+E146+E152</f>
        <v>479725000</v>
      </c>
      <c r="F157" s="17">
        <f>+F78+F104+F122+F144+F145+F146+F152</f>
        <v>487032402</v>
      </c>
      <c r="G157" s="17">
        <f t="shared" si="2"/>
        <v>-7307402</v>
      </c>
      <c r="H157" s="17"/>
    </row>
    <row r="158" spans="2:8" x14ac:dyDescent="0.4">
      <c r="B158" s="15"/>
      <c r="C158" s="18" t="s">
        <v>147</v>
      </c>
      <c r="D158" s="19"/>
      <c r="E158" s="20">
        <f xml:space="preserve"> +E77 - E157</f>
        <v>13676000</v>
      </c>
      <c r="F158" s="20">
        <f xml:space="preserve"> +F77 - F157</f>
        <v>3525477</v>
      </c>
      <c r="G158" s="20">
        <f t="shared" si="2"/>
        <v>10150523</v>
      </c>
      <c r="H158" s="20"/>
    </row>
    <row r="159" spans="2:8" x14ac:dyDescent="0.4">
      <c r="B159" s="9" t="s">
        <v>148</v>
      </c>
      <c r="C159" s="9" t="s">
        <v>10</v>
      </c>
      <c r="D159" s="13" t="s">
        <v>149</v>
      </c>
      <c r="E159" s="14">
        <f>+E160+E161</f>
        <v>0</v>
      </c>
      <c r="F159" s="14">
        <f>+F160+F161</f>
        <v>0</v>
      </c>
      <c r="G159" s="14">
        <f t="shared" si="2"/>
        <v>0</v>
      </c>
      <c r="H159" s="14"/>
    </row>
    <row r="160" spans="2:8" x14ac:dyDescent="0.4">
      <c r="B160" s="12"/>
      <c r="C160" s="12"/>
      <c r="D160" s="13" t="s">
        <v>150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151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152</v>
      </c>
      <c r="E162" s="14">
        <f>+E163+E164</f>
        <v>0</v>
      </c>
      <c r="F162" s="14">
        <f>+F163+F164</f>
        <v>0</v>
      </c>
      <c r="G162" s="14">
        <f t="shared" si="2"/>
        <v>0</v>
      </c>
      <c r="H162" s="14"/>
    </row>
    <row r="163" spans="2:8" x14ac:dyDescent="0.4">
      <c r="B163" s="12"/>
      <c r="C163" s="12"/>
      <c r="D163" s="13" t="s">
        <v>153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154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155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156</v>
      </c>
      <c r="E166" s="14"/>
      <c r="F166" s="14"/>
      <c r="G166" s="14">
        <f t="shared" si="2"/>
        <v>0</v>
      </c>
      <c r="H166" s="14"/>
    </row>
    <row r="167" spans="2:8" x14ac:dyDescent="0.4">
      <c r="B167" s="12"/>
      <c r="C167" s="12"/>
      <c r="D167" s="13" t="s">
        <v>157</v>
      </c>
      <c r="E167" s="14">
        <f>+E168+E169+E170+E171</f>
        <v>0</v>
      </c>
      <c r="F167" s="14">
        <f>+F168+F169+F170+F171</f>
        <v>0</v>
      </c>
      <c r="G167" s="14">
        <f t="shared" si="2"/>
        <v>0</v>
      </c>
      <c r="H167" s="14"/>
    </row>
    <row r="168" spans="2:8" x14ac:dyDescent="0.4">
      <c r="B168" s="12"/>
      <c r="C168" s="12"/>
      <c r="D168" s="13" t="s">
        <v>158</v>
      </c>
      <c r="E168" s="14"/>
      <c r="F168" s="14"/>
      <c r="G168" s="14">
        <f t="shared" si="2"/>
        <v>0</v>
      </c>
      <c r="H168" s="14"/>
    </row>
    <row r="169" spans="2:8" x14ac:dyDescent="0.4">
      <c r="B169" s="12"/>
      <c r="C169" s="12"/>
      <c r="D169" s="13" t="s">
        <v>159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160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161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162</v>
      </c>
      <c r="E172" s="14">
        <f>+E173</f>
        <v>0</v>
      </c>
      <c r="F172" s="14">
        <f>+F173</f>
        <v>0</v>
      </c>
      <c r="G172" s="14">
        <f t="shared" si="2"/>
        <v>0</v>
      </c>
      <c r="H172" s="14"/>
    </row>
    <row r="173" spans="2:8" x14ac:dyDescent="0.4">
      <c r="B173" s="12"/>
      <c r="C173" s="12"/>
      <c r="D173" s="13" t="s">
        <v>68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5"/>
      <c r="D174" s="16" t="s">
        <v>163</v>
      </c>
      <c r="E174" s="17">
        <f>+E159+E162+E165+E166+E167+E172</f>
        <v>0</v>
      </c>
      <c r="F174" s="17">
        <f>+F159+F162+F165+F166+F167+F172</f>
        <v>0</v>
      </c>
      <c r="G174" s="17">
        <f t="shared" si="2"/>
        <v>0</v>
      </c>
      <c r="H174" s="17"/>
    </row>
    <row r="175" spans="2:8" x14ac:dyDescent="0.4">
      <c r="B175" s="12"/>
      <c r="C175" s="9" t="s">
        <v>71</v>
      </c>
      <c r="D175" s="13" t="s">
        <v>164</v>
      </c>
      <c r="E175" s="14">
        <v>25467000</v>
      </c>
      <c r="F175" s="14">
        <v>25466400</v>
      </c>
      <c r="G175" s="14">
        <f t="shared" si="2"/>
        <v>600</v>
      </c>
      <c r="H175" s="14"/>
    </row>
    <row r="176" spans="2:8" x14ac:dyDescent="0.4">
      <c r="B176" s="12"/>
      <c r="C176" s="12"/>
      <c r="D176" s="13" t="s">
        <v>165</v>
      </c>
      <c r="E176" s="14">
        <f>+E177+E178+E179+E180+E181+E182+E183+E184+E185+E186</f>
        <v>3060000</v>
      </c>
      <c r="F176" s="14">
        <f>+F177+F178+F179+F180+F181+F182+F183+F184+F185+F186</f>
        <v>4883450</v>
      </c>
      <c r="G176" s="14">
        <f t="shared" si="2"/>
        <v>-1823450</v>
      </c>
      <c r="H176" s="14"/>
    </row>
    <row r="177" spans="2:8" x14ac:dyDescent="0.4">
      <c r="B177" s="12"/>
      <c r="C177" s="12"/>
      <c r="D177" s="13" t="s">
        <v>166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167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168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169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170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171</v>
      </c>
      <c r="E182" s="14">
        <v>3060000</v>
      </c>
      <c r="F182" s="14">
        <v>3304796</v>
      </c>
      <c r="G182" s="14">
        <f t="shared" si="2"/>
        <v>-244796</v>
      </c>
      <c r="H182" s="14"/>
    </row>
    <row r="183" spans="2:8" x14ac:dyDescent="0.4">
      <c r="B183" s="12"/>
      <c r="C183" s="12"/>
      <c r="D183" s="13" t="s">
        <v>172</v>
      </c>
      <c r="E183" s="14"/>
      <c r="F183" s="14"/>
      <c r="G183" s="14">
        <f t="shared" si="2"/>
        <v>0</v>
      </c>
      <c r="H183" s="14"/>
    </row>
    <row r="184" spans="2:8" x14ac:dyDescent="0.4">
      <c r="B184" s="12"/>
      <c r="C184" s="12"/>
      <c r="D184" s="13" t="s">
        <v>173</v>
      </c>
      <c r="E184" s="14"/>
      <c r="F184" s="14"/>
      <c r="G184" s="14">
        <f t="shared" si="2"/>
        <v>0</v>
      </c>
      <c r="H184" s="14"/>
    </row>
    <row r="185" spans="2:8" x14ac:dyDescent="0.4">
      <c r="B185" s="12"/>
      <c r="C185" s="12"/>
      <c r="D185" s="13" t="s">
        <v>174</v>
      </c>
      <c r="E185" s="14"/>
      <c r="F185" s="14"/>
      <c r="G185" s="14">
        <f t="shared" si="2"/>
        <v>0</v>
      </c>
      <c r="H185" s="14"/>
    </row>
    <row r="186" spans="2:8" x14ac:dyDescent="0.4">
      <c r="B186" s="12"/>
      <c r="C186" s="12"/>
      <c r="D186" s="13" t="s">
        <v>175</v>
      </c>
      <c r="E186" s="14"/>
      <c r="F186" s="14">
        <v>1578654</v>
      </c>
      <c r="G186" s="14">
        <f t="shared" si="2"/>
        <v>-1578654</v>
      </c>
      <c r="H186" s="14"/>
    </row>
    <row r="187" spans="2:8" x14ac:dyDescent="0.4">
      <c r="B187" s="12"/>
      <c r="C187" s="12"/>
      <c r="D187" s="13" t="s">
        <v>176</v>
      </c>
      <c r="E187" s="14"/>
      <c r="F187" s="14"/>
      <c r="G187" s="14">
        <f t="shared" si="2"/>
        <v>0</v>
      </c>
      <c r="H187" s="14"/>
    </row>
    <row r="188" spans="2:8" x14ac:dyDescent="0.4">
      <c r="B188" s="12"/>
      <c r="C188" s="12"/>
      <c r="D188" s="13" t="s">
        <v>177</v>
      </c>
      <c r="E188" s="14"/>
      <c r="F188" s="14"/>
      <c r="G188" s="14">
        <f t="shared" si="2"/>
        <v>0</v>
      </c>
      <c r="H188" s="14"/>
    </row>
    <row r="189" spans="2:8" x14ac:dyDescent="0.4">
      <c r="B189" s="12"/>
      <c r="C189" s="12"/>
      <c r="D189" s="13" t="s">
        <v>178</v>
      </c>
      <c r="E189" s="14">
        <f>+E190</f>
        <v>0</v>
      </c>
      <c r="F189" s="14">
        <f>+F190</f>
        <v>0</v>
      </c>
      <c r="G189" s="14">
        <f t="shared" si="2"/>
        <v>0</v>
      </c>
      <c r="H189" s="14"/>
    </row>
    <row r="190" spans="2:8" x14ac:dyDescent="0.4">
      <c r="B190" s="12"/>
      <c r="C190" s="12"/>
      <c r="D190" s="13" t="s">
        <v>140</v>
      </c>
      <c r="E190" s="14"/>
      <c r="F190" s="14"/>
      <c r="G190" s="14">
        <f t="shared" si="2"/>
        <v>0</v>
      </c>
      <c r="H190" s="14"/>
    </row>
    <row r="191" spans="2:8" x14ac:dyDescent="0.4">
      <c r="B191" s="12"/>
      <c r="C191" s="15"/>
      <c r="D191" s="16" t="s">
        <v>179</v>
      </c>
      <c r="E191" s="17">
        <f>+E175+E176+E187+E188+E189</f>
        <v>28527000</v>
      </c>
      <c r="F191" s="17">
        <f>+F175+F176+F187+F188+F189</f>
        <v>30349850</v>
      </c>
      <c r="G191" s="17">
        <f t="shared" si="2"/>
        <v>-1822850</v>
      </c>
      <c r="H191" s="17"/>
    </row>
    <row r="192" spans="2:8" x14ac:dyDescent="0.4">
      <c r="B192" s="15"/>
      <c r="C192" s="21" t="s">
        <v>180</v>
      </c>
      <c r="D192" s="19"/>
      <c r="E192" s="20">
        <f xml:space="preserve"> +E174 - E191</f>
        <v>-28527000</v>
      </c>
      <c r="F192" s="20">
        <f xml:space="preserve"> +F174 - F191</f>
        <v>-30349850</v>
      </c>
      <c r="G192" s="20">
        <f t="shared" si="2"/>
        <v>1822850</v>
      </c>
      <c r="H192" s="20"/>
    </row>
    <row r="193" spans="2:8" x14ac:dyDescent="0.4">
      <c r="B193" s="9" t="s">
        <v>181</v>
      </c>
      <c r="C193" s="9" t="s">
        <v>10</v>
      </c>
      <c r="D193" s="13" t="s">
        <v>182</v>
      </c>
      <c r="E193" s="14"/>
      <c r="F193" s="14"/>
      <c r="G193" s="14">
        <f t="shared" si="2"/>
        <v>0</v>
      </c>
      <c r="H193" s="14"/>
    </row>
    <row r="194" spans="2:8" x14ac:dyDescent="0.4">
      <c r="B194" s="12"/>
      <c r="C194" s="12"/>
      <c r="D194" s="13" t="s">
        <v>183</v>
      </c>
      <c r="E194" s="14"/>
      <c r="F194" s="14"/>
      <c r="G194" s="14">
        <f t="shared" si="2"/>
        <v>0</v>
      </c>
      <c r="H194" s="14"/>
    </row>
    <row r="195" spans="2:8" x14ac:dyDescent="0.4">
      <c r="B195" s="12"/>
      <c r="C195" s="12"/>
      <c r="D195" s="13" t="s">
        <v>184</v>
      </c>
      <c r="E195" s="14"/>
      <c r="F195" s="14"/>
      <c r="G195" s="14">
        <f t="shared" si="2"/>
        <v>0</v>
      </c>
      <c r="H195" s="14"/>
    </row>
    <row r="196" spans="2:8" x14ac:dyDescent="0.4">
      <c r="B196" s="12"/>
      <c r="C196" s="12"/>
      <c r="D196" s="13" t="s">
        <v>185</v>
      </c>
      <c r="E196" s="14"/>
      <c r="F196" s="14"/>
      <c r="G196" s="14">
        <f t="shared" si="2"/>
        <v>0</v>
      </c>
      <c r="H196" s="14"/>
    </row>
    <row r="197" spans="2:8" x14ac:dyDescent="0.4">
      <c r="B197" s="12"/>
      <c r="C197" s="12"/>
      <c r="D197" s="13" t="s">
        <v>186</v>
      </c>
      <c r="E197" s="14"/>
      <c r="F197" s="14"/>
      <c r="G197" s="14">
        <f t="shared" si="2"/>
        <v>0</v>
      </c>
      <c r="H197" s="14"/>
    </row>
    <row r="198" spans="2:8" x14ac:dyDescent="0.4">
      <c r="B198" s="12"/>
      <c r="C198" s="12"/>
      <c r="D198" s="13" t="s">
        <v>187</v>
      </c>
      <c r="E198" s="14"/>
      <c r="F198" s="14"/>
      <c r="G198" s="14">
        <f t="shared" si="2"/>
        <v>0</v>
      </c>
      <c r="H198" s="14"/>
    </row>
    <row r="199" spans="2:8" x14ac:dyDescent="0.4">
      <c r="B199" s="12"/>
      <c r="C199" s="12"/>
      <c r="D199" s="13" t="s">
        <v>188</v>
      </c>
      <c r="E199" s="14"/>
      <c r="F199" s="14"/>
      <c r="G199" s="14">
        <f t="shared" ref="G199:G249" si="3">E199-F199</f>
        <v>0</v>
      </c>
      <c r="H199" s="14"/>
    </row>
    <row r="200" spans="2:8" x14ac:dyDescent="0.4">
      <c r="B200" s="12"/>
      <c r="C200" s="12"/>
      <c r="D200" s="13" t="s">
        <v>189</v>
      </c>
      <c r="E200" s="14">
        <f>+E201+E202+E203+E204+E205+E206</f>
        <v>6773000</v>
      </c>
      <c r="F200" s="14">
        <f>+F201+F202+F203+F204+F205+F206</f>
        <v>2855608</v>
      </c>
      <c r="G200" s="14">
        <f t="shared" si="3"/>
        <v>3917392</v>
      </c>
      <c r="H200" s="14"/>
    </row>
    <row r="201" spans="2:8" x14ac:dyDescent="0.4">
      <c r="B201" s="12"/>
      <c r="C201" s="12"/>
      <c r="D201" s="13" t="s">
        <v>190</v>
      </c>
      <c r="E201" s="14">
        <v>6773000</v>
      </c>
      <c r="F201" s="14">
        <v>2855608</v>
      </c>
      <c r="G201" s="14">
        <f t="shared" si="3"/>
        <v>3917392</v>
      </c>
      <c r="H201" s="14"/>
    </row>
    <row r="202" spans="2:8" x14ac:dyDescent="0.4">
      <c r="B202" s="12"/>
      <c r="C202" s="12"/>
      <c r="D202" s="13" t="s">
        <v>191</v>
      </c>
      <c r="E202" s="14"/>
      <c r="F202" s="14"/>
      <c r="G202" s="14">
        <f t="shared" si="3"/>
        <v>0</v>
      </c>
      <c r="H202" s="14"/>
    </row>
    <row r="203" spans="2:8" x14ac:dyDescent="0.4">
      <c r="B203" s="12"/>
      <c r="C203" s="12"/>
      <c r="D203" s="13" t="s">
        <v>192</v>
      </c>
      <c r="E203" s="14"/>
      <c r="F203" s="14"/>
      <c r="G203" s="14">
        <f t="shared" si="3"/>
        <v>0</v>
      </c>
      <c r="H203" s="14"/>
    </row>
    <row r="204" spans="2:8" x14ac:dyDescent="0.4">
      <c r="B204" s="12"/>
      <c r="C204" s="12"/>
      <c r="D204" s="13" t="s">
        <v>193</v>
      </c>
      <c r="E204" s="14"/>
      <c r="F204" s="14"/>
      <c r="G204" s="14">
        <f t="shared" si="3"/>
        <v>0</v>
      </c>
      <c r="H204" s="14"/>
    </row>
    <row r="205" spans="2:8" x14ac:dyDescent="0.4">
      <c r="B205" s="12"/>
      <c r="C205" s="12"/>
      <c r="D205" s="13" t="s">
        <v>194</v>
      </c>
      <c r="E205" s="14"/>
      <c r="F205" s="14"/>
      <c r="G205" s="14">
        <f t="shared" si="3"/>
        <v>0</v>
      </c>
      <c r="H205" s="14"/>
    </row>
    <row r="206" spans="2:8" x14ac:dyDescent="0.4">
      <c r="B206" s="12"/>
      <c r="C206" s="12"/>
      <c r="D206" s="13" t="s">
        <v>195</v>
      </c>
      <c r="E206" s="14"/>
      <c r="F206" s="14"/>
      <c r="G206" s="14">
        <f t="shared" si="3"/>
        <v>0</v>
      </c>
      <c r="H206" s="14"/>
    </row>
    <row r="207" spans="2:8" x14ac:dyDescent="0.4">
      <c r="B207" s="12"/>
      <c r="C207" s="12"/>
      <c r="D207" s="13" t="s">
        <v>196</v>
      </c>
      <c r="E207" s="14"/>
      <c r="F207" s="14"/>
      <c r="G207" s="14">
        <f t="shared" si="3"/>
        <v>0</v>
      </c>
      <c r="H207" s="14"/>
    </row>
    <row r="208" spans="2:8" x14ac:dyDescent="0.4">
      <c r="B208" s="12"/>
      <c r="C208" s="12"/>
      <c r="D208" s="13" t="s">
        <v>197</v>
      </c>
      <c r="E208" s="14"/>
      <c r="F208" s="14"/>
      <c r="G208" s="14">
        <f t="shared" si="3"/>
        <v>0</v>
      </c>
      <c r="H208" s="14"/>
    </row>
    <row r="209" spans="2:8" x14ac:dyDescent="0.4">
      <c r="B209" s="12"/>
      <c r="C209" s="12"/>
      <c r="D209" s="13" t="s">
        <v>198</v>
      </c>
      <c r="E209" s="14"/>
      <c r="F209" s="14"/>
      <c r="G209" s="14">
        <f t="shared" si="3"/>
        <v>0</v>
      </c>
      <c r="H209" s="14"/>
    </row>
    <row r="210" spans="2:8" x14ac:dyDescent="0.4">
      <c r="B210" s="12"/>
      <c r="C210" s="12"/>
      <c r="D210" s="13" t="s">
        <v>199</v>
      </c>
      <c r="E210" s="14"/>
      <c r="F210" s="14"/>
      <c r="G210" s="14">
        <f t="shared" si="3"/>
        <v>0</v>
      </c>
      <c r="H210" s="14"/>
    </row>
    <row r="211" spans="2:8" x14ac:dyDescent="0.4">
      <c r="B211" s="12"/>
      <c r="C211" s="12"/>
      <c r="D211" s="13" t="s">
        <v>200</v>
      </c>
      <c r="E211" s="14"/>
      <c r="F211" s="14"/>
      <c r="G211" s="14">
        <f t="shared" si="3"/>
        <v>0</v>
      </c>
      <c r="H211" s="14"/>
    </row>
    <row r="212" spans="2:8" x14ac:dyDescent="0.4">
      <c r="B212" s="12"/>
      <c r="C212" s="12"/>
      <c r="D212" s="13" t="s">
        <v>201</v>
      </c>
      <c r="E212" s="14"/>
      <c r="F212" s="14"/>
      <c r="G212" s="14">
        <f t="shared" si="3"/>
        <v>0</v>
      </c>
      <c r="H212" s="14"/>
    </row>
    <row r="213" spans="2:8" x14ac:dyDescent="0.4">
      <c r="B213" s="12"/>
      <c r="C213" s="12"/>
      <c r="D213" s="13" t="s">
        <v>202</v>
      </c>
      <c r="E213" s="14"/>
      <c r="F213" s="14"/>
      <c r="G213" s="14">
        <f t="shared" si="3"/>
        <v>0</v>
      </c>
      <c r="H213" s="14"/>
    </row>
    <row r="214" spans="2:8" x14ac:dyDescent="0.4">
      <c r="B214" s="12"/>
      <c r="C214" s="12"/>
      <c r="D214" s="13" t="s">
        <v>203</v>
      </c>
      <c r="E214" s="14">
        <v>34662000</v>
      </c>
      <c r="F214" s="14">
        <v>47800000</v>
      </c>
      <c r="G214" s="14">
        <f t="shared" si="3"/>
        <v>-13138000</v>
      </c>
      <c r="H214" s="14"/>
    </row>
    <row r="215" spans="2:8" x14ac:dyDescent="0.4">
      <c r="B215" s="12"/>
      <c r="C215" s="12"/>
      <c r="D215" s="13" t="s">
        <v>204</v>
      </c>
      <c r="E215" s="14">
        <f>+E216+E217+E218</f>
        <v>0</v>
      </c>
      <c r="F215" s="14">
        <f>+F216+F217+F218</f>
        <v>0</v>
      </c>
      <c r="G215" s="14">
        <f t="shared" si="3"/>
        <v>0</v>
      </c>
      <c r="H215" s="14"/>
    </row>
    <row r="216" spans="2:8" x14ac:dyDescent="0.4">
      <c r="B216" s="12"/>
      <c r="C216" s="12"/>
      <c r="D216" s="13" t="s">
        <v>205</v>
      </c>
      <c r="E216" s="14"/>
      <c r="F216" s="14"/>
      <c r="G216" s="14">
        <f t="shared" si="3"/>
        <v>0</v>
      </c>
      <c r="H216" s="14"/>
    </row>
    <row r="217" spans="2:8" x14ac:dyDescent="0.4">
      <c r="B217" s="12"/>
      <c r="C217" s="12"/>
      <c r="D217" s="13" t="s">
        <v>206</v>
      </c>
      <c r="E217" s="14"/>
      <c r="F217" s="14"/>
      <c r="G217" s="14">
        <f t="shared" si="3"/>
        <v>0</v>
      </c>
      <c r="H217" s="14"/>
    </row>
    <row r="218" spans="2:8" x14ac:dyDescent="0.4">
      <c r="B218" s="12"/>
      <c r="C218" s="12"/>
      <c r="D218" s="13" t="s">
        <v>68</v>
      </c>
      <c r="E218" s="14"/>
      <c r="F218" s="14"/>
      <c r="G218" s="14">
        <f t="shared" si="3"/>
        <v>0</v>
      </c>
      <c r="H218" s="14"/>
    </row>
    <row r="219" spans="2:8" x14ac:dyDescent="0.4">
      <c r="B219" s="12"/>
      <c r="C219" s="15"/>
      <c r="D219" s="16" t="s">
        <v>207</v>
      </c>
      <c r="E219" s="17">
        <f>+E193+E194+E195+E196+E197+E198+E199+E200+E207+E208+E209+E210+E211+E212+E213+E214+E215</f>
        <v>41435000</v>
      </c>
      <c r="F219" s="17">
        <f>+F193+F194+F195+F196+F197+F198+F199+F200+F207+F208+F209+F210+F211+F212+F213+F214+F215</f>
        <v>50655608</v>
      </c>
      <c r="G219" s="17">
        <f t="shared" si="3"/>
        <v>-9220608</v>
      </c>
      <c r="H219" s="17"/>
    </row>
    <row r="220" spans="2:8" x14ac:dyDescent="0.4">
      <c r="B220" s="12"/>
      <c r="C220" s="9" t="s">
        <v>71</v>
      </c>
      <c r="D220" s="13" t="s">
        <v>208</v>
      </c>
      <c r="E220" s="14"/>
      <c r="F220" s="14"/>
      <c r="G220" s="14">
        <f t="shared" si="3"/>
        <v>0</v>
      </c>
      <c r="H220" s="14"/>
    </row>
    <row r="221" spans="2:8" x14ac:dyDescent="0.4">
      <c r="B221" s="12"/>
      <c r="C221" s="12"/>
      <c r="D221" s="13" t="s">
        <v>209</v>
      </c>
      <c r="E221" s="14"/>
      <c r="F221" s="14"/>
      <c r="G221" s="14">
        <f t="shared" si="3"/>
        <v>0</v>
      </c>
      <c r="H221" s="14"/>
    </row>
    <row r="222" spans="2:8" x14ac:dyDescent="0.4">
      <c r="B222" s="12"/>
      <c r="C222" s="12"/>
      <c r="D222" s="13" t="s">
        <v>210</v>
      </c>
      <c r="E222" s="14"/>
      <c r="F222" s="14"/>
      <c r="G222" s="14">
        <f t="shared" si="3"/>
        <v>0</v>
      </c>
      <c r="H222" s="14"/>
    </row>
    <row r="223" spans="2:8" x14ac:dyDescent="0.4">
      <c r="B223" s="12"/>
      <c r="C223" s="12"/>
      <c r="D223" s="13" t="s">
        <v>211</v>
      </c>
      <c r="E223" s="14">
        <f>+E224</f>
        <v>0</v>
      </c>
      <c r="F223" s="14">
        <f>+F224</f>
        <v>0</v>
      </c>
      <c r="G223" s="14">
        <f t="shared" si="3"/>
        <v>0</v>
      </c>
      <c r="H223" s="14"/>
    </row>
    <row r="224" spans="2:8" x14ac:dyDescent="0.4">
      <c r="B224" s="12"/>
      <c r="C224" s="12"/>
      <c r="D224" s="13" t="s">
        <v>212</v>
      </c>
      <c r="E224" s="14"/>
      <c r="F224" s="14"/>
      <c r="G224" s="14">
        <f t="shared" si="3"/>
        <v>0</v>
      </c>
      <c r="H224" s="14"/>
    </row>
    <row r="225" spans="2:8" x14ac:dyDescent="0.4">
      <c r="B225" s="12"/>
      <c r="C225" s="12"/>
      <c r="D225" s="13" t="s">
        <v>213</v>
      </c>
      <c r="E225" s="14"/>
      <c r="F225" s="14"/>
      <c r="G225" s="14">
        <f t="shared" si="3"/>
        <v>0</v>
      </c>
      <c r="H225" s="14"/>
    </row>
    <row r="226" spans="2:8" x14ac:dyDescent="0.4">
      <c r="B226" s="12"/>
      <c r="C226" s="12"/>
      <c r="D226" s="13" t="s">
        <v>214</v>
      </c>
      <c r="E226" s="14"/>
      <c r="F226" s="14"/>
      <c r="G226" s="14">
        <f t="shared" si="3"/>
        <v>0</v>
      </c>
      <c r="H226" s="14"/>
    </row>
    <row r="227" spans="2:8" x14ac:dyDescent="0.4">
      <c r="B227" s="12"/>
      <c r="C227" s="12"/>
      <c r="D227" s="13" t="s">
        <v>215</v>
      </c>
      <c r="E227" s="14">
        <f>+E228+E229+E230+E231+E232+E233</f>
        <v>5046000</v>
      </c>
      <c r="F227" s="14">
        <f>+F228+F229+F230+F231+F232+F233</f>
        <v>4083377</v>
      </c>
      <c r="G227" s="14">
        <f t="shared" si="3"/>
        <v>962623</v>
      </c>
      <c r="H227" s="14"/>
    </row>
    <row r="228" spans="2:8" x14ac:dyDescent="0.4">
      <c r="B228" s="12"/>
      <c r="C228" s="12"/>
      <c r="D228" s="13" t="s">
        <v>216</v>
      </c>
      <c r="E228" s="14">
        <v>5046000</v>
      </c>
      <c r="F228" s="14">
        <v>4083377</v>
      </c>
      <c r="G228" s="14">
        <f t="shared" si="3"/>
        <v>962623</v>
      </c>
      <c r="H228" s="14"/>
    </row>
    <row r="229" spans="2:8" x14ac:dyDescent="0.4">
      <c r="B229" s="12"/>
      <c r="C229" s="12"/>
      <c r="D229" s="13" t="s">
        <v>217</v>
      </c>
      <c r="E229" s="14"/>
      <c r="F229" s="14"/>
      <c r="G229" s="14">
        <f t="shared" si="3"/>
        <v>0</v>
      </c>
      <c r="H229" s="14"/>
    </row>
    <row r="230" spans="2:8" x14ac:dyDescent="0.4">
      <c r="B230" s="12"/>
      <c r="C230" s="12"/>
      <c r="D230" s="13" t="s">
        <v>218</v>
      </c>
      <c r="E230" s="14"/>
      <c r="F230" s="14"/>
      <c r="G230" s="14">
        <f t="shared" si="3"/>
        <v>0</v>
      </c>
      <c r="H230" s="14"/>
    </row>
    <row r="231" spans="2:8" x14ac:dyDescent="0.4">
      <c r="B231" s="12"/>
      <c r="C231" s="12"/>
      <c r="D231" s="13" t="s">
        <v>219</v>
      </c>
      <c r="E231" s="14"/>
      <c r="F231" s="14"/>
      <c r="G231" s="14">
        <f t="shared" si="3"/>
        <v>0</v>
      </c>
      <c r="H231" s="14"/>
    </row>
    <row r="232" spans="2:8" x14ac:dyDescent="0.4">
      <c r="B232" s="12"/>
      <c r="C232" s="12"/>
      <c r="D232" s="13" t="s">
        <v>220</v>
      </c>
      <c r="E232" s="14"/>
      <c r="F232" s="14"/>
      <c r="G232" s="14">
        <f t="shared" si="3"/>
        <v>0</v>
      </c>
      <c r="H232" s="14"/>
    </row>
    <row r="233" spans="2:8" x14ac:dyDescent="0.4">
      <c r="B233" s="12"/>
      <c r="C233" s="12"/>
      <c r="D233" s="13" t="s">
        <v>221</v>
      </c>
      <c r="E233" s="14"/>
      <c r="F233" s="14"/>
      <c r="G233" s="14">
        <f t="shared" si="3"/>
        <v>0</v>
      </c>
      <c r="H233" s="14"/>
    </row>
    <row r="234" spans="2:8" x14ac:dyDescent="0.4">
      <c r="B234" s="12"/>
      <c r="C234" s="12"/>
      <c r="D234" s="13" t="s">
        <v>222</v>
      </c>
      <c r="E234" s="14"/>
      <c r="F234" s="14"/>
      <c r="G234" s="14">
        <f t="shared" si="3"/>
        <v>0</v>
      </c>
      <c r="H234" s="14"/>
    </row>
    <row r="235" spans="2:8" x14ac:dyDescent="0.4">
      <c r="B235" s="12"/>
      <c r="C235" s="12"/>
      <c r="D235" s="13" t="s">
        <v>223</v>
      </c>
      <c r="E235" s="14"/>
      <c r="F235" s="14"/>
      <c r="G235" s="14">
        <f t="shared" si="3"/>
        <v>0</v>
      </c>
      <c r="H235" s="14"/>
    </row>
    <row r="236" spans="2:8" x14ac:dyDescent="0.4">
      <c r="B236" s="12"/>
      <c r="C236" s="12"/>
      <c r="D236" s="13" t="s">
        <v>224</v>
      </c>
      <c r="E236" s="14"/>
      <c r="F236" s="14"/>
      <c r="G236" s="14">
        <f t="shared" si="3"/>
        <v>0</v>
      </c>
      <c r="H236" s="14"/>
    </row>
    <row r="237" spans="2:8" x14ac:dyDescent="0.4">
      <c r="B237" s="12"/>
      <c r="C237" s="12"/>
      <c r="D237" s="13" t="s">
        <v>225</v>
      </c>
      <c r="E237" s="14"/>
      <c r="F237" s="14"/>
      <c r="G237" s="14">
        <f t="shared" si="3"/>
        <v>0</v>
      </c>
      <c r="H237" s="14"/>
    </row>
    <row r="238" spans="2:8" x14ac:dyDescent="0.4">
      <c r="B238" s="12"/>
      <c r="C238" s="12"/>
      <c r="D238" s="22" t="s">
        <v>226</v>
      </c>
      <c r="E238" s="23">
        <v>9600000</v>
      </c>
      <c r="F238" s="23">
        <v>7000000</v>
      </c>
      <c r="G238" s="23">
        <f t="shared" si="3"/>
        <v>2600000</v>
      </c>
      <c r="H238" s="23"/>
    </row>
    <row r="239" spans="2:8" x14ac:dyDescent="0.4">
      <c r="B239" s="12"/>
      <c r="C239" s="12"/>
      <c r="D239" s="22" t="s">
        <v>227</v>
      </c>
      <c r="E239" s="23"/>
      <c r="F239" s="23"/>
      <c r="G239" s="23">
        <f t="shared" si="3"/>
        <v>0</v>
      </c>
      <c r="H239" s="23"/>
    </row>
    <row r="240" spans="2:8" x14ac:dyDescent="0.4">
      <c r="B240" s="12"/>
      <c r="C240" s="12"/>
      <c r="D240" s="22" t="s">
        <v>228</v>
      </c>
      <c r="E240" s="23"/>
      <c r="F240" s="23"/>
      <c r="G240" s="23">
        <f t="shared" si="3"/>
        <v>0</v>
      </c>
      <c r="H240" s="23"/>
    </row>
    <row r="241" spans="2:8" x14ac:dyDescent="0.4">
      <c r="B241" s="12"/>
      <c r="C241" s="12"/>
      <c r="D241" s="22" t="s">
        <v>229</v>
      </c>
      <c r="E241" s="23">
        <v>11792000</v>
      </c>
      <c r="F241" s="23">
        <v>11793600</v>
      </c>
      <c r="G241" s="23">
        <f t="shared" si="3"/>
        <v>-1600</v>
      </c>
      <c r="H241" s="23"/>
    </row>
    <row r="242" spans="2:8" x14ac:dyDescent="0.4">
      <c r="B242" s="12"/>
      <c r="C242" s="12"/>
      <c r="D242" s="22" t="s">
        <v>230</v>
      </c>
      <c r="E242" s="23">
        <f>+E243+E244+E245+E246+E247</f>
        <v>0</v>
      </c>
      <c r="F242" s="23">
        <f>+F243+F244+F245+F246+F247</f>
        <v>581788</v>
      </c>
      <c r="G242" s="23">
        <f t="shared" si="3"/>
        <v>-581788</v>
      </c>
      <c r="H242" s="23"/>
    </row>
    <row r="243" spans="2:8" x14ac:dyDescent="0.4">
      <c r="B243" s="12"/>
      <c r="C243" s="12"/>
      <c r="D243" s="22" t="s">
        <v>231</v>
      </c>
      <c r="E243" s="23"/>
      <c r="F243" s="23"/>
      <c r="G243" s="23">
        <f t="shared" si="3"/>
        <v>0</v>
      </c>
      <c r="H243" s="23"/>
    </row>
    <row r="244" spans="2:8" x14ac:dyDescent="0.4">
      <c r="B244" s="12"/>
      <c r="C244" s="12"/>
      <c r="D244" s="22" t="s">
        <v>206</v>
      </c>
      <c r="E244" s="23"/>
      <c r="F244" s="23"/>
      <c r="G244" s="23">
        <f t="shared" si="3"/>
        <v>0</v>
      </c>
      <c r="H244" s="23"/>
    </row>
    <row r="245" spans="2:8" x14ac:dyDescent="0.4">
      <c r="B245" s="12"/>
      <c r="C245" s="12"/>
      <c r="D245" s="22" t="s">
        <v>232</v>
      </c>
      <c r="E245" s="23"/>
      <c r="F245" s="23">
        <v>82000</v>
      </c>
      <c r="G245" s="23">
        <f t="shared" si="3"/>
        <v>-82000</v>
      </c>
      <c r="H245" s="23"/>
    </row>
    <row r="246" spans="2:8" x14ac:dyDescent="0.4">
      <c r="B246" s="12"/>
      <c r="C246" s="12"/>
      <c r="D246" s="22" t="s">
        <v>233</v>
      </c>
      <c r="E246" s="23"/>
      <c r="F246" s="23">
        <v>499788</v>
      </c>
      <c r="G246" s="23">
        <f t="shared" si="3"/>
        <v>-499788</v>
      </c>
      <c r="H246" s="23"/>
    </row>
    <row r="247" spans="2:8" x14ac:dyDescent="0.4">
      <c r="B247" s="12"/>
      <c r="C247" s="12"/>
      <c r="D247" s="22" t="s">
        <v>140</v>
      </c>
      <c r="E247" s="23"/>
      <c r="F247" s="23"/>
      <c r="G247" s="23">
        <f t="shared" si="3"/>
        <v>0</v>
      </c>
      <c r="H247" s="23"/>
    </row>
    <row r="248" spans="2:8" x14ac:dyDescent="0.4">
      <c r="B248" s="12"/>
      <c r="C248" s="15"/>
      <c r="D248" s="24" t="s">
        <v>234</v>
      </c>
      <c r="E248" s="25">
        <f>+E220+E221+E222+E223+E225+E226+E227+E234+E235+E236+E237+E238+E239+E240+E241+E242</f>
        <v>26438000</v>
      </c>
      <c r="F248" s="25">
        <f>+F220+F221+F222+F223+F225+F226+F227+F234+F235+F236+F237+F238+F239+F240+F241+F242</f>
        <v>23458765</v>
      </c>
      <c r="G248" s="25">
        <f t="shared" si="3"/>
        <v>2979235</v>
      </c>
      <c r="H248" s="25"/>
    </row>
    <row r="249" spans="2:8" x14ac:dyDescent="0.4">
      <c r="B249" s="15"/>
      <c r="C249" s="21" t="s">
        <v>235</v>
      </c>
      <c r="D249" s="19"/>
      <c r="E249" s="20">
        <f xml:space="preserve"> +E219 - E248</f>
        <v>14997000</v>
      </c>
      <c r="F249" s="20">
        <f xml:space="preserve"> +F219 - F248</f>
        <v>27196843</v>
      </c>
      <c r="G249" s="20">
        <f t="shared" si="3"/>
        <v>-12199843</v>
      </c>
      <c r="H249" s="20"/>
    </row>
    <row r="250" spans="2:8" x14ac:dyDescent="0.4">
      <c r="B250" s="26" t="s">
        <v>236</v>
      </c>
      <c r="C250" s="27"/>
      <c r="D250" s="28"/>
      <c r="E250" s="29">
        <v>146000</v>
      </c>
      <c r="F250" s="29"/>
      <c r="G250" s="29">
        <f>E250 + E251</f>
        <v>146000</v>
      </c>
      <c r="H250" s="29"/>
    </row>
    <row r="251" spans="2:8" x14ac:dyDescent="0.4">
      <c r="B251" s="30"/>
      <c r="C251" s="31"/>
      <c r="D251" s="32"/>
      <c r="E251" s="33"/>
      <c r="F251" s="33"/>
      <c r="G251" s="33"/>
      <c r="H251" s="33"/>
    </row>
    <row r="252" spans="2:8" x14ac:dyDescent="0.4">
      <c r="B252" s="21" t="s">
        <v>237</v>
      </c>
      <c r="C252" s="18"/>
      <c r="D252" s="19"/>
      <c r="E252" s="20">
        <f xml:space="preserve"> +E158 +E192 +E249 - (E250 + E251)</f>
        <v>0</v>
      </c>
      <c r="F252" s="20">
        <f xml:space="preserve"> +F158 +F192 +F249 - (F250 + F251)</f>
        <v>372470</v>
      </c>
      <c r="G252" s="20">
        <f t="shared" ref="G252:G254" si="4">E252-F252</f>
        <v>-372470</v>
      </c>
      <c r="H252" s="20"/>
    </row>
    <row r="253" spans="2:8" x14ac:dyDescent="0.4">
      <c r="B253" s="21" t="s">
        <v>238</v>
      </c>
      <c r="C253" s="18"/>
      <c r="D253" s="19"/>
      <c r="E253" s="20"/>
      <c r="F253" s="20">
        <v>40303132</v>
      </c>
      <c r="G253" s="20">
        <f t="shared" si="4"/>
        <v>-40303132</v>
      </c>
      <c r="H253" s="20"/>
    </row>
    <row r="254" spans="2:8" x14ac:dyDescent="0.4">
      <c r="B254" s="21" t="s">
        <v>239</v>
      </c>
      <c r="C254" s="18"/>
      <c r="D254" s="19"/>
      <c r="E254" s="20">
        <f xml:space="preserve"> +E252 +E253</f>
        <v>0</v>
      </c>
      <c r="F254" s="20">
        <f xml:space="preserve"> +F252 +F253</f>
        <v>40675602</v>
      </c>
      <c r="G254" s="20">
        <f t="shared" si="4"/>
        <v>-40675602</v>
      </c>
      <c r="H254" s="20"/>
    </row>
    <row r="255" spans="2:8" x14ac:dyDescent="0.4">
      <c r="B255" s="34"/>
      <c r="C255" s="34"/>
      <c r="D255" s="34"/>
      <c r="E255" s="34"/>
      <c r="F255" s="34"/>
      <c r="G255" s="34"/>
      <c r="H255" s="34"/>
    </row>
    <row r="256" spans="2:8" x14ac:dyDescent="0.4">
      <c r="B256" s="34"/>
      <c r="C256" s="34"/>
      <c r="D256" s="34"/>
      <c r="E256" s="34"/>
      <c r="F256" s="34"/>
      <c r="G256" s="34"/>
      <c r="H256" s="34"/>
    </row>
    <row r="257" spans="2:8" x14ac:dyDescent="0.4">
      <c r="B257" s="34"/>
      <c r="C257" s="34"/>
      <c r="D257" s="34"/>
      <c r="E257" s="34"/>
      <c r="F257" s="34"/>
      <c r="G257" s="34"/>
      <c r="H257" s="34"/>
    </row>
    <row r="258" spans="2:8" x14ac:dyDescent="0.4">
      <c r="B258" s="34"/>
      <c r="C258" s="34"/>
      <c r="D258" s="34"/>
      <c r="E258" s="34"/>
      <c r="F258" s="34"/>
      <c r="G258" s="34"/>
      <c r="H258" s="34"/>
    </row>
    <row r="259" spans="2:8" x14ac:dyDescent="0.4">
      <c r="B259" s="34"/>
      <c r="C259" s="34"/>
      <c r="D259" s="34"/>
      <c r="E259" s="34"/>
      <c r="F259" s="34"/>
      <c r="G259" s="34"/>
      <c r="H259" s="34"/>
    </row>
    <row r="260" spans="2:8" x14ac:dyDescent="0.4">
      <c r="B260" s="34"/>
      <c r="C260" s="34"/>
      <c r="D260" s="34"/>
      <c r="E260" s="34"/>
      <c r="F260" s="34"/>
      <c r="G260" s="34"/>
      <c r="H260" s="34"/>
    </row>
    <row r="261" spans="2:8" x14ac:dyDescent="0.4">
      <c r="B261" s="34"/>
      <c r="C261" s="34"/>
      <c r="D261" s="34"/>
      <c r="E261" s="34"/>
      <c r="F261" s="34"/>
      <c r="G261" s="34"/>
      <c r="H261" s="34"/>
    </row>
    <row r="262" spans="2:8" x14ac:dyDescent="0.4">
      <c r="B262" s="34"/>
      <c r="C262" s="34"/>
      <c r="D262" s="34"/>
      <c r="E262" s="34"/>
      <c r="F262" s="34"/>
      <c r="G262" s="34"/>
      <c r="H262" s="34"/>
    </row>
    <row r="263" spans="2:8" x14ac:dyDescent="0.4">
      <c r="B263" s="34"/>
      <c r="C263" s="34"/>
      <c r="D263" s="34"/>
      <c r="E263" s="34"/>
      <c r="F263" s="34"/>
      <c r="G263" s="34"/>
      <c r="H263" s="34"/>
    </row>
    <row r="264" spans="2:8" x14ac:dyDescent="0.4">
      <c r="B264" s="34"/>
      <c r="C264" s="34"/>
      <c r="D264" s="34"/>
      <c r="E264" s="34"/>
      <c r="F264" s="34"/>
      <c r="G264" s="34"/>
      <c r="H264" s="34"/>
    </row>
  </sheetData>
  <mergeCells count="12">
    <mergeCell ref="B159:B192"/>
    <mergeCell ref="C159:C174"/>
    <mergeCell ref="C175:C191"/>
    <mergeCell ref="B193:B249"/>
    <mergeCell ref="C193:C219"/>
    <mergeCell ref="C220:C248"/>
    <mergeCell ref="B2:H2"/>
    <mergeCell ref="B3:H3"/>
    <mergeCell ref="B5:D5"/>
    <mergeCell ref="B6:B158"/>
    <mergeCell ref="C6:C77"/>
    <mergeCell ref="C78:C15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7A99B-94B3-4672-A6CA-ED1E452F5F32}">
  <sheetPr>
    <pageSetUpPr fitToPage="1"/>
  </sheetPr>
  <dimension ref="B1:H264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244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+E7+E11+E18+E25+E28+E32+E45+E55</f>
        <v>155112000</v>
      </c>
      <c r="F6" s="11">
        <f>+F7+F11+F18+F25+F28+F32+F45+F55</f>
        <v>154241684</v>
      </c>
      <c r="G6" s="11">
        <f>E6-F6</f>
        <v>870316</v>
      </c>
      <c r="H6" s="11"/>
    </row>
    <row r="7" spans="2:8" x14ac:dyDescent="0.4">
      <c r="B7" s="12"/>
      <c r="C7" s="12"/>
      <c r="D7" s="13" t="s">
        <v>12</v>
      </c>
      <c r="E7" s="14">
        <f>+E8+E9+E10</f>
        <v>127069000</v>
      </c>
      <c r="F7" s="14">
        <f>+F8+F9+F10</f>
        <v>121280846</v>
      </c>
      <c r="G7" s="14">
        <f t="shared" ref="G7:G70" si="0">E7-F7</f>
        <v>5788154</v>
      </c>
      <c r="H7" s="14"/>
    </row>
    <row r="8" spans="2:8" x14ac:dyDescent="0.4">
      <c r="B8" s="12"/>
      <c r="C8" s="12"/>
      <c r="D8" s="13" t="s">
        <v>13</v>
      </c>
      <c r="E8" s="14">
        <v>115068000</v>
      </c>
      <c r="F8" s="14">
        <v>108296400</v>
      </c>
      <c r="G8" s="14">
        <f t="shared" si="0"/>
        <v>6771600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>
        <v>12001000</v>
      </c>
      <c r="F10" s="14">
        <v>12984446</v>
      </c>
      <c r="G10" s="14">
        <f t="shared" si="0"/>
        <v>-983446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5345000</v>
      </c>
      <c r="F11" s="14">
        <f>+F12+F13+F14+F15+F16+F17</f>
        <v>4087968</v>
      </c>
      <c r="G11" s="14">
        <f t="shared" si="0"/>
        <v>1257032</v>
      </c>
      <c r="H11" s="14"/>
    </row>
    <row r="12" spans="2:8" x14ac:dyDescent="0.4">
      <c r="B12" s="12"/>
      <c r="C12" s="12"/>
      <c r="D12" s="13" t="s">
        <v>13</v>
      </c>
      <c r="E12" s="14">
        <v>4810000</v>
      </c>
      <c r="F12" s="14">
        <v>3200336</v>
      </c>
      <c r="G12" s="14">
        <f t="shared" si="0"/>
        <v>1609664</v>
      </c>
      <c r="H12" s="14"/>
    </row>
    <row r="13" spans="2:8" x14ac:dyDescent="0.4">
      <c r="B13" s="12"/>
      <c r="C13" s="12"/>
      <c r="D13" s="13" t="s">
        <v>17</v>
      </c>
      <c r="E13" s="14"/>
      <c r="F13" s="14">
        <v>8479</v>
      </c>
      <c r="G13" s="14">
        <f t="shared" si="0"/>
        <v>-8479</v>
      </c>
      <c r="H13" s="14"/>
    </row>
    <row r="14" spans="2:8" x14ac:dyDescent="0.4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">
      <c r="B15" s="12"/>
      <c r="C15" s="12"/>
      <c r="D15" s="13" t="s">
        <v>19</v>
      </c>
      <c r="E15" s="14">
        <v>535000</v>
      </c>
      <c r="F15" s="14">
        <v>878210</v>
      </c>
      <c r="G15" s="14">
        <f t="shared" si="0"/>
        <v>-343210</v>
      </c>
      <c r="H15" s="14"/>
    </row>
    <row r="16" spans="2:8" x14ac:dyDescent="0.4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21</v>
      </c>
      <c r="E17" s="14"/>
      <c r="F17" s="14">
        <v>943</v>
      </c>
      <c r="G17" s="14">
        <f t="shared" si="0"/>
        <v>-943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+E33+E34+E35+E36+E37+E38+E39+E40+E41+E42+E43+E44</f>
        <v>20468000</v>
      </c>
      <c r="F32" s="14">
        <f>+F33+F34+F35+F36+F37+F38+F39+F40+F41+F42+F43+F44</f>
        <v>26343864</v>
      </c>
      <c r="G32" s="14">
        <f t="shared" si="0"/>
        <v>-5875864</v>
      </c>
      <c r="H32" s="14"/>
    </row>
    <row r="33" spans="2:8" x14ac:dyDescent="0.4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/>
      <c r="F36" s="14">
        <v>247826</v>
      </c>
      <c r="G36" s="14">
        <f t="shared" si="0"/>
        <v>-247826</v>
      </c>
      <c r="H36" s="14"/>
    </row>
    <row r="37" spans="2:8" x14ac:dyDescent="0.4">
      <c r="B37" s="12"/>
      <c r="C37" s="12"/>
      <c r="D37" s="13" t="s">
        <v>35</v>
      </c>
      <c r="E37" s="14">
        <v>12716000</v>
      </c>
      <c r="F37" s="14">
        <v>12371430</v>
      </c>
      <c r="G37" s="14">
        <f t="shared" si="0"/>
        <v>344570</v>
      </c>
      <c r="H37" s="14"/>
    </row>
    <row r="38" spans="2:8" x14ac:dyDescent="0.4">
      <c r="B38" s="12"/>
      <c r="C38" s="12"/>
      <c r="D38" s="13" t="s">
        <v>36</v>
      </c>
      <c r="E38" s="14"/>
      <c r="F38" s="14">
        <v>3199731</v>
      </c>
      <c r="G38" s="14">
        <f t="shared" si="0"/>
        <v>-3199731</v>
      </c>
      <c r="H38" s="14"/>
    </row>
    <row r="39" spans="2:8" x14ac:dyDescent="0.4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38</v>
      </c>
      <c r="E40" s="14">
        <v>7752000</v>
      </c>
      <c r="F40" s="14">
        <v>6488458</v>
      </c>
      <c r="G40" s="14">
        <f t="shared" si="0"/>
        <v>1263542</v>
      </c>
      <c r="H40" s="14"/>
    </row>
    <row r="41" spans="2:8" x14ac:dyDescent="0.4">
      <c r="B41" s="12"/>
      <c r="C41" s="12"/>
      <c r="D41" s="13" t="s">
        <v>39</v>
      </c>
      <c r="E41" s="14"/>
      <c r="F41" s="14">
        <v>4036419</v>
      </c>
      <c r="G41" s="14">
        <f t="shared" si="0"/>
        <v>-4036419</v>
      </c>
      <c r="H41" s="14"/>
    </row>
    <row r="42" spans="2:8" x14ac:dyDescent="0.4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">
      <c r="B45" s="12"/>
      <c r="C45" s="12"/>
      <c r="D45" s="13" t="s">
        <v>43</v>
      </c>
      <c r="E45" s="14">
        <f>+E46+E47+E48+E49+E50+E51+E52+E53+E54</f>
        <v>2230000</v>
      </c>
      <c r="F45" s="14">
        <f>+F46+F47+F48+F49+F50+F51+F52+F53+F54</f>
        <v>2529006</v>
      </c>
      <c r="G45" s="14">
        <f t="shared" si="0"/>
        <v>-299006</v>
      </c>
      <c r="H45" s="14"/>
    </row>
    <row r="46" spans="2:8" x14ac:dyDescent="0.4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45</v>
      </c>
      <c r="E47" s="14">
        <v>2230000</v>
      </c>
      <c r="F47" s="14">
        <v>2529006</v>
      </c>
      <c r="G47" s="14">
        <f t="shared" si="0"/>
        <v>-299006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">
      <c r="B56" s="12"/>
      <c r="C56" s="12"/>
      <c r="D56" s="13" t="s">
        <v>54</v>
      </c>
      <c r="E56" s="14">
        <f>+E57</f>
        <v>0</v>
      </c>
      <c r="F56" s="14">
        <f>+F57</f>
        <v>0</v>
      </c>
      <c r="G56" s="14">
        <f t="shared" si="0"/>
        <v>0</v>
      </c>
      <c r="H56" s="14"/>
    </row>
    <row r="57" spans="2:8" x14ac:dyDescent="0.4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">
      <c r="B64" s="12"/>
      <c r="C64" s="12"/>
      <c r="D64" s="13" t="s">
        <v>57</v>
      </c>
      <c r="E64" s="14">
        <f>+E65+E66</f>
        <v>0</v>
      </c>
      <c r="F64" s="14">
        <f>+F65+F66</f>
        <v>0</v>
      </c>
      <c r="G64" s="14">
        <f t="shared" si="0"/>
        <v>0</v>
      </c>
      <c r="H64" s="14"/>
    </row>
    <row r="65" spans="2:8" x14ac:dyDescent="0.4">
      <c r="B65" s="12"/>
      <c r="C65" s="12"/>
      <c r="D65" s="13" t="s">
        <v>58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59</v>
      </c>
      <c r="E66" s="14"/>
      <c r="F66" s="14"/>
      <c r="G66" s="14">
        <f t="shared" si="0"/>
        <v>0</v>
      </c>
      <c r="H66" s="14"/>
    </row>
    <row r="67" spans="2:8" x14ac:dyDescent="0.4">
      <c r="B67" s="12"/>
      <c r="C67" s="12"/>
      <c r="D67" s="13" t="s">
        <v>60</v>
      </c>
      <c r="E67" s="14">
        <v>755000</v>
      </c>
      <c r="F67" s="14">
        <v>766113</v>
      </c>
      <c r="G67" s="14">
        <f t="shared" si="0"/>
        <v>-11113</v>
      </c>
      <c r="H67" s="14"/>
    </row>
    <row r="68" spans="2:8" x14ac:dyDescent="0.4">
      <c r="B68" s="12"/>
      <c r="C68" s="12"/>
      <c r="D68" s="13" t="s">
        <v>61</v>
      </c>
      <c r="E68" s="14"/>
      <c r="F68" s="14"/>
      <c r="G68" s="14">
        <f t="shared" si="0"/>
        <v>0</v>
      </c>
      <c r="H68" s="14"/>
    </row>
    <row r="69" spans="2:8" x14ac:dyDescent="0.4">
      <c r="B69" s="12"/>
      <c r="C69" s="12"/>
      <c r="D69" s="13" t="s">
        <v>62</v>
      </c>
      <c r="E69" s="14">
        <v>1000</v>
      </c>
      <c r="F69" s="14">
        <v>690</v>
      </c>
      <c r="G69" s="14">
        <f t="shared" si="0"/>
        <v>310</v>
      </c>
      <c r="H69" s="14"/>
    </row>
    <row r="70" spans="2:8" x14ac:dyDescent="0.4">
      <c r="B70" s="12"/>
      <c r="C70" s="12"/>
      <c r="D70" s="13" t="s">
        <v>63</v>
      </c>
      <c r="E70" s="14">
        <f>+E71+E72+E73+E75</f>
        <v>230000</v>
      </c>
      <c r="F70" s="14">
        <f>+F71+F72+F73+F75</f>
        <v>391434</v>
      </c>
      <c r="G70" s="14">
        <f t="shared" si="0"/>
        <v>-161434</v>
      </c>
      <c r="H70" s="14"/>
    </row>
    <row r="71" spans="2:8" x14ac:dyDescent="0.4">
      <c r="B71" s="12"/>
      <c r="C71" s="12"/>
      <c r="D71" s="13" t="s">
        <v>64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65</v>
      </c>
      <c r="E72" s="14">
        <v>220000</v>
      </c>
      <c r="F72" s="14">
        <v>333000</v>
      </c>
      <c r="G72" s="14">
        <f t="shared" si="1"/>
        <v>-113000</v>
      </c>
      <c r="H72" s="14"/>
    </row>
    <row r="73" spans="2:8" x14ac:dyDescent="0.4">
      <c r="B73" s="12"/>
      <c r="C73" s="12"/>
      <c r="D73" s="13" t="s">
        <v>66</v>
      </c>
      <c r="E73" s="14">
        <f>+E74</f>
        <v>10000</v>
      </c>
      <c r="F73" s="14">
        <f>+F74</f>
        <v>58434</v>
      </c>
      <c r="G73" s="14">
        <f t="shared" si="1"/>
        <v>-48434</v>
      </c>
      <c r="H73" s="14"/>
    </row>
    <row r="74" spans="2:8" x14ac:dyDescent="0.4">
      <c r="B74" s="12"/>
      <c r="C74" s="12"/>
      <c r="D74" s="13" t="s">
        <v>67</v>
      </c>
      <c r="E74" s="14">
        <v>10000</v>
      </c>
      <c r="F74" s="14">
        <v>58434</v>
      </c>
      <c r="G74" s="14">
        <f t="shared" si="1"/>
        <v>-48434</v>
      </c>
      <c r="H74" s="14"/>
    </row>
    <row r="75" spans="2:8" x14ac:dyDescent="0.4">
      <c r="B75" s="12"/>
      <c r="C75" s="12"/>
      <c r="D75" s="13" t="s">
        <v>68</v>
      </c>
      <c r="E75" s="14"/>
      <c r="F75" s="14"/>
      <c r="G75" s="14">
        <f t="shared" si="1"/>
        <v>0</v>
      </c>
      <c r="H75" s="14"/>
    </row>
    <row r="76" spans="2:8" x14ac:dyDescent="0.4">
      <c r="B76" s="12"/>
      <c r="C76" s="12"/>
      <c r="D76" s="13" t="s">
        <v>69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5"/>
      <c r="D77" s="16" t="s">
        <v>70</v>
      </c>
      <c r="E77" s="17">
        <f>+E6+E56+E64+E67+E68+E69+E70+E76</f>
        <v>156098000</v>
      </c>
      <c r="F77" s="17">
        <f>+F6+F56+F64+F67+F68+F69+F70+F76</f>
        <v>155399921</v>
      </c>
      <c r="G77" s="17">
        <f t="shared" si="1"/>
        <v>698079</v>
      </c>
      <c r="H77" s="17"/>
    </row>
    <row r="78" spans="2:8" x14ac:dyDescent="0.4">
      <c r="B78" s="12"/>
      <c r="C78" s="9" t="s">
        <v>71</v>
      </c>
      <c r="D78" s="13" t="s">
        <v>72</v>
      </c>
      <c r="E78" s="14">
        <f>+E79+E80+E81+E98+E99+E100+E101+E102</f>
        <v>78341000</v>
      </c>
      <c r="F78" s="14">
        <f>+F79+F80+F81+F98+F99+F100+F101+F102</f>
        <v>71634760</v>
      </c>
      <c r="G78" s="14">
        <f t="shared" si="1"/>
        <v>6706240</v>
      </c>
      <c r="H78" s="14"/>
    </row>
    <row r="79" spans="2:8" x14ac:dyDescent="0.4">
      <c r="B79" s="12"/>
      <c r="C79" s="12"/>
      <c r="D79" s="13" t="s">
        <v>73</v>
      </c>
      <c r="E79" s="14"/>
      <c r="F79" s="14"/>
      <c r="G79" s="14">
        <f t="shared" si="1"/>
        <v>0</v>
      </c>
      <c r="H79" s="14"/>
    </row>
    <row r="80" spans="2:8" x14ac:dyDescent="0.4">
      <c r="B80" s="12"/>
      <c r="C80" s="12"/>
      <c r="D80" s="13" t="s">
        <v>74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75</v>
      </c>
      <c r="E81" s="14">
        <f>+E82+E83+E84+E85+E86+E87+E88+E89+E90+E91+E92+E93+E94+E95+E96+E97</f>
        <v>40651000</v>
      </c>
      <c r="F81" s="14">
        <f>+F82+F83+F84+F85+F86+F87+F88+F89+F90+F91+F92+F93+F94+F95+F96+F97</f>
        <v>39867622</v>
      </c>
      <c r="G81" s="14">
        <f t="shared" si="1"/>
        <v>783378</v>
      </c>
      <c r="H81" s="14"/>
    </row>
    <row r="82" spans="2:8" x14ac:dyDescent="0.4">
      <c r="B82" s="12"/>
      <c r="C82" s="12"/>
      <c r="D82" s="13" t="s">
        <v>76</v>
      </c>
      <c r="E82" s="14">
        <v>26820000</v>
      </c>
      <c r="F82" s="14">
        <v>25651737</v>
      </c>
      <c r="G82" s="14">
        <f t="shared" si="1"/>
        <v>1168263</v>
      </c>
      <c r="H82" s="14"/>
    </row>
    <row r="83" spans="2:8" x14ac:dyDescent="0.4">
      <c r="B83" s="12"/>
      <c r="C83" s="12"/>
      <c r="D83" s="13" t="s">
        <v>77</v>
      </c>
      <c r="E83" s="14">
        <v>468000</v>
      </c>
      <c r="F83" s="14">
        <v>691500</v>
      </c>
      <c r="G83" s="14">
        <f t="shared" si="1"/>
        <v>-223500</v>
      </c>
      <c r="H83" s="14"/>
    </row>
    <row r="84" spans="2:8" x14ac:dyDescent="0.4">
      <c r="B84" s="12"/>
      <c r="C84" s="12"/>
      <c r="D84" s="13" t="s">
        <v>78</v>
      </c>
      <c r="E84" s="14">
        <v>1032000</v>
      </c>
      <c r="F84" s="14">
        <v>1017000</v>
      </c>
      <c r="G84" s="14">
        <f t="shared" si="1"/>
        <v>15000</v>
      </c>
      <c r="H84" s="14"/>
    </row>
    <row r="85" spans="2:8" x14ac:dyDescent="0.4">
      <c r="B85" s="12"/>
      <c r="C85" s="12"/>
      <c r="D85" s="13" t="s">
        <v>79</v>
      </c>
      <c r="E85" s="14">
        <v>276000</v>
      </c>
      <c r="F85" s="14">
        <v>223400</v>
      </c>
      <c r="G85" s="14">
        <f t="shared" si="1"/>
        <v>52600</v>
      </c>
      <c r="H85" s="14"/>
    </row>
    <row r="86" spans="2:8" x14ac:dyDescent="0.4">
      <c r="B86" s="12"/>
      <c r="C86" s="12"/>
      <c r="D86" s="13" t="s">
        <v>80</v>
      </c>
      <c r="E86" s="14">
        <v>660000</v>
      </c>
      <c r="F86" s="14">
        <v>516000</v>
      </c>
      <c r="G86" s="14">
        <f t="shared" si="1"/>
        <v>144000</v>
      </c>
      <c r="H86" s="14"/>
    </row>
    <row r="87" spans="2:8" x14ac:dyDescent="0.4">
      <c r="B87" s="12"/>
      <c r="C87" s="12"/>
      <c r="D87" s="13" t="s">
        <v>81</v>
      </c>
      <c r="E87" s="14">
        <v>660000</v>
      </c>
      <c r="F87" s="14">
        <v>436800</v>
      </c>
      <c r="G87" s="14">
        <f t="shared" si="1"/>
        <v>223200</v>
      </c>
      <c r="H87" s="14"/>
    </row>
    <row r="88" spans="2:8" x14ac:dyDescent="0.4">
      <c r="B88" s="12"/>
      <c r="C88" s="12"/>
      <c r="D88" s="13" t="s">
        <v>82</v>
      </c>
      <c r="E88" s="14">
        <v>72000</v>
      </c>
      <c r="F88" s="14">
        <v>50000</v>
      </c>
      <c r="G88" s="14">
        <f t="shared" si="1"/>
        <v>22000</v>
      </c>
      <c r="H88" s="14"/>
    </row>
    <row r="89" spans="2:8" x14ac:dyDescent="0.4">
      <c r="B89" s="12"/>
      <c r="C89" s="12"/>
      <c r="D89" s="13" t="s">
        <v>83</v>
      </c>
      <c r="E89" s="14">
        <v>2532000</v>
      </c>
      <c r="F89" s="14">
        <v>2388000</v>
      </c>
      <c r="G89" s="14">
        <f t="shared" si="1"/>
        <v>144000</v>
      </c>
      <c r="H89" s="14"/>
    </row>
    <row r="90" spans="2:8" x14ac:dyDescent="0.4">
      <c r="B90" s="12"/>
      <c r="C90" s="12"/>
      <c r="D90" s="13" t="s">
        <v>84</v>
      </c>
      <c r="E90" s="14">
        <v>852000</v>
      </c>
      <c r="F90" s="14">
        <v>1136609</v>
      </c>
      <c r="G90" s="14">
        <f t="shared" si="1"/>
        <v>-284609</v>
      </c>
      <c r="H90" s="14"/>
    </row>
    <row r="91" spans="2:8" x14ac:dyDescent="0.4">
      <c r="B91" s="12"/>
      <c r="C91" s="12"/>
      <c r="D91" s="13" t="s">
        <v>85</v>
      </c>
      <c r="E91" s="14">
        <v>120000</v>
      </c>
      <c r="F91" s="14">
        <v>122000</v>
      </c>
      <c r="G91" s="14">
        <f t="shared" si="1"/>
        <v>-2000</v>
      </c>
      <c r="H91" s="14"/>
    </row>
    <row r="92" spans="2:8" x14ac:dyDescent="0.4">
      <c r="B92" s="12"/>
      <c r="C92" s="12"/>
      <c r="D92" s="13" t="s">
        <v>86</v>
      </c>
      <c r="E92" s="14"/>
      <c r="F92" s="14"/>
      <c r="G92" s="14">
        <f t="shared" si="1"/>
        <v>0</v>
      </c>
      <c r="H92" s="14"/>
    </row>
    <row r="93" spans="2:8" x14ac:dyDescent="0.4">
      <c r="B93" s="12"/>
      <c r="C93" s="12"/>
      <c r="D93" s="13" t="s">
        <v>87</v>
      </c>
      <c r="E93" s="14">
        <v>4188000</v>
      </c>
      <c r="F93" s="14">
        <v>4103600</v>
      </c>
      <c r="G93" s="14">
        <f t="shared" si="1"/>
        <v>84400</v>
      </c>
      <c r="H93" s="14"/>
    </row>
    <row r="94" spans="2:8" x14ac:dyDescent="0.4">
      <c r="B94" s="12"/>
      <c r="C94" s="12"/>
      <c r="D94" s="13" t="s">
        <v>88</v>
      </c>
      <c r="E94" s="14">
        <v>1380000</v>
      </c>
      <c r="F94" s="14">
        <v>1702720</v>
      </c>
      <c r="G94" s="14">
        <f t="shared" si="1"/>
        <v>-322720</v>
      </c>
      <c r="H94" s="14"/>
    </row>
    <row r="95" spans="2:8" x14ac:dyDescent="0.4">
      <c r="B95" s="12"/>
      <c r="C95" s="12"/>
      <c r="D95" s="13" t="s">
        <v>89</v>
      </c>
      <c r="E95" s="14">
        <v>103000</v>
      </c>
      <c r="F95" s="14">
        <v>79140</v>
      </c>
      <c r="G95" s="14">
        <f t="shared" si="1"/>
        <v>23860</v>
      </c>
      <c r="H95" s="14"/>
    </row>
    <row r="96" spans="2:8" x14ac:dyDescent="0.4">
      <c r="B96" s="12"/>
      <c r="C96" s="12"/>
      <c r="D96" s="13" t="s">
        <v>90</v>
      </c>
      <c r="E96" s="14">
        <v>372000</v>
      </c>
      <c r="F96" s="14">
        <v>666916</v>
      </c>
      <c r="G96" s="14">
        <f t="shared" si="1"/>
        <v>-294916</v>
      </c>
      <c r="H96" s="14"/>
    </row>
    <row r="97" spans="2:8" x14ac:dyDescent="0.4">
      <c r="B97" s="12"/>
      <c r="C97" s="12"/>
      <c r="D97" s="13" t="s">
        <v>91</v>
      </c>
      <c r="E97" s="14">
        <v>1116000</v>
      </c>
      <c r="F97" s="14">
        <v>1082200</v>
      </c>
      <c r="G97" s="14">
        <f t="shared" si="1"/>
        <v>33800</v>
      </c>
      <c r="H97" s="14"/>
    </row>
    <row r="98" spans="2:8" x14ac:dyDescent="0.4">
      <c r="B98" s="12"/>
      <c r="C98" s="12"/>
      <c r="D98" s="13" t="s">
        <v>92</v>
      </c>
      <c r="E98" s="14">
        <v>11355000</v>
      </c>
      <c r="F98" s="14">
        <v>7614885</v>
      </c>
      <c r="G98" s="14">
        <f t="shared" si="1"/>
        <v>3740115</v>
      </c>
      <c r="H98" s="14"/>
    </row>
    <row r="99" spans="2:8" x14ac:dyDescent="0.4">
      <c r="B99" s="12"/>
      <c r="C99" s="12"/>
      <c r="D99" s="13" t="s">
        <v>93</v>
      </c>
      <c r="E99" s="14">
        <v>10285000</v>
      </c>
      <c r="F99" s="14">
        <v>9783382</v>
      </c>
      <c r="G99" s="14">
        <f t="shared" si="1"/>
        <v>501618</v>
      </c>
      <c r="H99" s="14"/>
    </row>
    <row r="100" spans="2:8" x14ac:dyDescent="0.4">
      <c r="B100" s="12"/>
      <c r="C100" s="12"/>
      <c r="D100" s="13" t="s">
        <v>94</v>
      </c>
      <c r="E100" s="14">
        <v>10344000</v>
      </c>
      <c r="F100" s="14">
        <v>8621587</v>
      </c>
      <c r="G100" s="14">
        <f t="shared" si="1"/>
        <v>1722413</v>
      </c>
      <c r="H100" s="14"/>
    </row>
    <row r="101" spans="2:8" x14ac:dyDescent="0.4">
      <c r="B101" s="12"/>
      <c r="C101" s="12"/>
      <c r="D101" s="13" t="s">
        <v>95</v>
      </c>
      <c r="E101" s="14"/>
      <c r="F101" s="14"/>
      <c r="G101" s="14">
        <f t="shared" si="1"/>
        <v>0</v>
      </c>
      <c r="H101" s="14"/>
    </row>
    <row r="102" spans="2:8" x14ac:dyDescent="0.4">
      <c r="B102" s="12"/>
      <c r="C102" s="12"/>
      <c r="D102" s="13" t="s">
        <v>96</v>
      </c>
      <c r="E102" s="14">
        <f>+E103</f>
        <v>5706000</v>
      </c>
      <c r="F102" s="14">
        <f>+F103</f>
        <v>5747284</v>
      </c>
      <c r="G102" s="14">
        <f t="shared" si="1"/>
        <v>-41284</v>
      </c>
      <c r="H102" s="14"/>
    </row>
    <row r="103" spans="2:8" x14ac:dyDescent="0.4">
      <c r="B103" s="12"/>
      <c r="C103" s="12"/>
      <c r="D103" s="13" t="s">
        <v>97</v>
      </c>
      <c r="E103" s="14">
        <v>5706000</v>
      </c>
      <c r="F103" s="14">
        <v>5747284</v>
      </c>
      <c r="G103" s="14">
        <f t="shared" si="1"/>
        <v>-41284</v>
      </c>
      <c r="H103" s="14"/>
    </row>
    <row r="104" spans="2:8" x14ac:dyDescent="0.4">
      <c r="B104" s="12"/>
      <c r="C104" s="12"/>
      <c r="D104" s="13" t="s">
        <v>98</v>
      </c>
      <c r="E104" s="14">
        <f>+E105+E106+E107+E108+E109+E110+E111+E112+E113+E114+E115+E116+E117+E118+E119+E120+E121</f>
        <v>27595000</v>
      </c>
      <c r="F104" s="14">
        <f>+F105+F106+F107+F108+F109+F110+F111+F112+F113+F114+F115+F116+F117+F118+F119+F120+F121</f>
        <v>26391387</v>
      </c>
      <c r="G104" s="14">
        <f t="shared" si="1"/>
        <v>1203613</v>
      </c>
      <c r="H104" s="14"/>
    </row>
    <row r="105" spans="2:8" x14ac:dyDescent="0.4">
      <c r="B105" s="12"/>
      <c r="C105" s="12"/>
      <c r="D105" s="13" t="s">
        <v>99</v>
      </c>
      <c r="E105" s="14">
        <v>10313000</v>
      </c>
      <c r="F105" s="14">
        <v>11359713</v>
      </c>
      <c r="G105" s="14">
        <f t="shared" si="1"/>
        <v>-1046713</v>
      </c>
      <c r="H105" s="14"/>
    </row>
    <row r="106" spans="2:8" x14ac:dyDescent="0.4">
      <c r="B106" s="12"/>
      <c r="C106" s="12"/>
      <c r="D106" s="13" t="s">
        <v>100</v>
      </c>
      <c r="E106" s="14">
        <v>4500000</v>
      </c>
      <c r="F106" s="14">
        <v>4027290</v>
      </c>
      <c r="G106" s="14">
        <f t="shared" si="1"/>
        <v>472710</v>
      </c>
      <c r="H106" s="14"/>
    </row>
    <row r="107" spans="2:8" x14ac:dyDescent="0.4">
      <c r="B107" s="12"/>
      <c r="C107" s="12"/>
      <c r="D107" s="13" t="s">
        <v>101</v>
      </c>
      <c r="E107" s="14"/>
      <c r="F107" s="14"/>
      <c r="G107" s="14">
        <f t="shared" si="1"/>
        <v>0</v>
      </c>
      <c r="H107" s="14"/>
    </row>
    <row r="108" spans="2:8" x14ac:dyDescent="0.4">
      <c r="B108" s="12"/>
      <c r="C108" s="12"/>
      <c r="D108" s="13" t="s">
        <v>102</v>
      </c>
      <c r="E108" s="14">
        <v>864000</v>
      </c>
      <c r="F108" s="14">
        <v>947183</v>
      </c>
      <c r="G108" s="14">
        <f t="shared" si="1"/>
        <v>-83183</v>
      </c>
      <c r="H108" s="14"/>
    </row>
    <row r="109" spans="2:8" x14ac:dyDescent="0.4">
      <c r="B109" s="12"/>
      <c r="C109" s="12"/>
      <c r="D109" s="13" t="s">
        <v>103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104</v>
      </c>
      <c r="E110" s="14">
        <v>432000</v>
      </c>
      <c r="F110" s="14">
        <v>362954</v>
      </c>
      <c r="G110" s="14">
        <f t="shared" si="1"/>
        <v>69046</v>
      </c>
      <c r="H110" s="14"/>
    </row>
    <row r="111" spans="2:8" x14ac:dyDescent="0.4">
      <c r="B111" s="12"/>
      <c r="C111" s="12"/>
      <c r="D111" s="13" t="s">
        <v>105</v>
      </c>
      <c r="E111" s="14">
        <v>60000</v>
      </c>
      <c r="F111" s="14">
        <v>62238</v>
      </c>
      <c r="G111" s="14">
        <f t="shared" si="1"/>
        <v>-2238</v>
      </c>
      <c r="H111" s="14"/>
    </row>
    <row r="112" spans="2:8" x14ac:dyDescent="0.4">
      <c r="B112" s="12"/>
      <c r="C112" s="12"/>
      <c r="D112" s="13" t="s">
        <v>106</v>
      </c>
      <c r="E112" s="14"/>
      <c r="F112" s="14"/>
      <c r="G112" s="14">
        <f t="shared" si="1"/>
        <v>0</v>
      </c>
      <c r="H112" s="14"/>
    </row>
    <row r="113" spans="2:8" x14ac:dyDescent="0.4">
      <c r="B113" s="12"/>
      <c r="C113" s="12"/>
      <c r="D113" s="13" t="s">
        <v>107</v>
      </c>
      <c r="E113" s="14">
        <v>24000</v>
      </c>
      <c r="F113" s="14"/>
      <c r="G113" s="14">
        <f t="shared" si="1"/>
        <v>24000</v>
      </c>
      <c r="H113" s="14"/>
    </row>
    <row r="114" spans="2:8" x14ac:dyDescent="0.4">
      <c r="B114" s="12"/>
      <c r="C114" s="12"/>
      <c r="D114" s="13" t="s">
        <v>108</v>
      </c>
      <c r="E114" s="14">
        <v>10224000</v>
      </c>
      <c r="F114" s="14">
        <v>8032192</v>
      </c>
      <c r="G114" s="14">
        <f t="shared" si="1"/>
        <v>2191808</v>
      </c>
      <c r="H114" s="14"/>
    </row>
    <row r="115" spans="2:8" x14ac:dyDescent="0.4">
      <c r="B115" s="12"/>
      <c r="C115" s="12"/>
      <c r="D115" s="13" t="s">
        <v>109</v>
      </c>
      <c r="E115" s="14"/>
      <c r="F115" s="14"/>
      <c r="G115" s="14">
        <f t="shared" si="1"/>
        <v>0</v>
      </c>
      <c r="H115" s="14"/>
    </row>
    <row r="116" spans="2:8" x14ac:dyDescent="0.4">
      <c r="B116" s="12"/>
      <c r="C116" s="12"/>
      <c r="D116" s="13" t="s">
        <v>110</v>
      </c>
      <c r="E116" s="14">
        <v>864000</v>
      </c>
      <c r="F116" s="14">
        <v>1111420</v>
      </c>
      <c r="G116" s="14">
        <f t="shared" si="1"/>
        <v>-247420</v>
      </c>
      <c r="H116" s="14"/>
    </row>
    <row r="117" spans="2:8" x14ac:dyDescent="0.4">
      <c r="B117" s="12"/>
      <c r="C117" s="12"/>
      <c r="D117" s="13" t="s">
        <v>111</v>
      </c>
      <c r="E117" s="14">
        <v>152000</v>
      </c>
      <c r="F117" s="14">
        <v>397935</v>
      </c>
      <c r="G117" s="14">
        <f t="shared" si="1"/>
        <v>-245935</v>
      </c>
      <c r="H117" s="14"/>
    </row>
    <row r="118" spans="2:8" x14ac:dyDescent="0.4">
      <c r="B118" s="12"/>
      <c r="C118" s="12"/>
      <c r="D118" s="13" t="s">
        <v>112</v>
      </c>
      <c r="E118" s="14">
        <v>162000</v>
      </c>
      <c r="F118" s="14">
        <v>80454</v>
      </c>
      <c r="G118" s="14">
        <f t="shared" si="1"/>
        <v>81546</v>
      </c>
      <c r="H118" s="14"/>
    </row>
    <row r="119" spans="2:8" x14ac:dyDescent="0.4">
      <c r="B119" s="12"/>
      <c r="C119" s="12"/>
      <c r="D119" s="13" t="s">
        <v>113</v>
      </c>
      <c r="E119" s="14"/>
      <c r="F119" s="14"/>
      <c r="G119" s="14">
        <f t="shared" si="1"/>
        <v>0</v>
      </c>
      <c r="H119" s="14"/>
    </row>
    <row r="120" spans="2:8" x14ac:dyDescent="0.4">
      <c r="B120" s="12"/>
      <c r="C120" s="12"/>
      <c r="D120" s="13" t="s">
        <v>114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115</v>
      </c>
      <c r="E121" s="14"/>
      <c r="F121" s="14">
        <v>10008</v>
      </c>
      <c r="G121" s="14">
        <f t="shared" si="1"/>
        <v>-10008</v>
      </c>
      <c r="H121" s="14"/>
    </row>
    <row r="122" spans="2:8" x14ac:dyDescent="0.4">
      <c r="B122" s="12"/>
      <c r="C122" s="12"/>
      <c r="D122" s="13" t="s">
        <v>116</v>
      </c>
      <c r="E122" s="14">
        <f>+E123+E124+E125+E126+E127+E128+E129+E130+E131+E132+E133+E134+E135+E136+E137+E138+E139+E140+E141+E142</f>
        <v>15338000</v>
      </c>
      <c r="F122" s="14">
        <f>+F123+F124+F125+F126+F127+F128+F129+F130+F131+F132+F133+F134+F135+F136+F137+F138+F139+F140+F141+F142</f>
        <v>15176381</v>
      </c>
      <c r="G122" s="14">
        <f t="shared" si="1"/>
        <v>161619</v>
      </c>
      <c r="H122" s="14"/>
    </row>
    <row r="123" spans="2:8" x14ac:dyDescent="0.4">
      <c r="B123" s="12"/>
      <c r="C123" s="12"/>
      <c r="D123" s="13" t="s">
        <v>117</v>
      </c>
      <c r="E123" s="14">
        <v>261000</v>
      </c>
      <c r="F123" s="14">
        <v>266731</v>
      </c>
      <c r="G123" s="14">
        <f t="shared" si="1"/>
        <v>-5731</v>
      </c>
      <c r="H123" s="14"/>
    </row>
    <row r="124" spans="2:8" x14ac:dyDescent="0.4">
      <c r="B124" s="12"/>
      <c r="C124" s="12"/>
      <c r="D124" s="13" t="s">
        <v>118</v>
      </c>
      <c r="E124" s="14">
        <v>51000</v>
      </c>
      <c r="F124" s="14">
        <v>7625</v>
      </c>
      <c r="G124" s="14">
        <f t="shared" si="1"/>
        <v>43375</v>
      </c>
      <c r="H124" s="14"/>
    </row>
    <row r="125" spans="2:8" x14ac:dyDescent="0.4">
      <c r="B125" s="12"/>
      <c r="C125" s="12"/>
      <c r="D125" s="13" t="s">
        <v>119</v>
      </c>
      <c r="E125" s="14">
        <v>11000</v>
      </c>
      <c r="F125" s="14">
        <v>22719</v>
      </c>
      <c r="G125" s="14">
        <f t="shared" si="1"/>
        <v>-11719</v>
      </c>
      <c r="H125" s="14"/>
    </row>
    <row r="126" spans="2:8" x14ac:dyDescent="0.4">
      <c r="B126" s="12"/>
      <c r="C126" s="12"/>
      <c r="D126" s="13" t="s">
        <v>120</v>
      </c>
      <c r="E126" s="14">
        <v>11000</v>
      </c>
      <c r="F126" s="14">
        <v>191563</v>
      </c>
      <c r="G126" s="14">
        <f t="shared" si="1"/>
        <v>-180563</v>
      </c>
      <c r="H126" s="14"/>
    </row>
    <row r="127" spans="2:8" x14ac:dyDescent="0.4">
      <c r="B127" s="12"/>
      <c r="C127" s="12"/>
      <c r="D127" s="13" t="s">
        <v>121</v>
      </c>
      <c r="E127" s="14">
        <v>126000</v>
      </c>
      <c r="F127" s="14">
        <v>187932</v>
      </c>
      <c r="G127" s="14">
        <f t="shared" si="1"/>
        <v>-61932</v>
      </c>
      <c r="H127" s="14"/>
    </row>
    <row r="128" spans="2:8" x14ac:dyDescent="0.4">
      <c r="B128" s="12"/>
      <c r="C128" s="12"/>
      <c r="D128" s="13" t="s">
        <v>122</v>
      </c>
      <c r="E128" s="14">
        <v>32000</v>
      </c>
      <c r="F128" s="14"/>
      <c r="G128" s="14">
        <f t="shared" si="1"/>
        <v>32000</v>
      </c>
      <c r="H128" s="14"/>
    </row>
    <row r="129" spans="2:8" x14ac:dyDescent="0.4">
      <c r="B129" s="12"/>
      <c r="C129" s="12"/>
      <c r="D129" s="13" t="s">
        <v>123</v>
      </c>
      <c r="E129" s="14">
        <v>1284000</v>
      </c>
      <c r="F129" s="14">
        <v>623730</v>
      </c>
      <c r="G129" s="14">
        <f t="shared" si="1"/>
        <v>660270</v>
      </c>
      <c r="H129" s="14"/>
    </row>
    <row r="130" spans="2:8" x14ac:dyDescent="0.4">
      <c r="B130" s="12"/>
      <c r="C130" s="12"/>
      <c r="D130" s="13" t="s">
        <v>124</v>
      </c>
      <c r="E130" s="14">
        <v>166000</v>
      </c>
      <c r="F130" s="14">
        <v>228663</v>
      </c>
      <c r="G130" s="14">
        <f t="shared" si="1"/>
        <v>-62663</v>
      </c>
      <c r="H130" s="14"/>
    </row>
    <row r="131" spans="2:8" x14ac:dyDescent="0.4">
      <c r="B131" s="12"/>
      <c r="C131" s="12"/>
      <c r="D131" s="13" t="s">
        <v>125</v>
      </c>
      <c r="E131" s="14"/>
      <c r="F131" s="14"/>
      <c r="G131" s="14">
        <f t="shared" si="1"/>
        <v>0</v>
      </c>
      <c r="H131" s="14"/>
    </row>
    <row r="132" spans="2:8" x14ac:dyDescent="0.4">
      <c r="B132" s="12"/>
      <c r="C132" s="12"/>
      <c r="D132" s="13" t="s">
        <v>126</v>
      </c>
      <c r="E132" s="14">
        <v>106000</v>
      </c>
      <c r="F132" s="14">
        <v>145824</v>
      </c>
      <c r="G132" s="14">
        <f t="shared" si="1"/>
        <v>-39824</v>
      </c>
      <c r="H132" s="14"/>
    </row>
    <row r="133" spans="2:8" x14ac:dyDescent="0.4">
      <c r="B133" s="12"/>
      <c r="C133" s="12"/>
      <c r="D133" s="13" t="s">
        <v>127</v>
      </c>
      <c r="E133" s="14">
        <v>12834000</v>
      </c>
      <c r="F133" s="14">
        <v>12848219</v>
      </c>
      <c r="G133" s="14">
        <f t="shared" si="1"/>
        <v>-14219</v>
      </c>
      <c r="H133" s="14"/>
    </row>
    <row r="134" spans="2:8" x14ac:dyDescent="0.4">
      <c r="B134" s="12"/>
      <c r="C134" s="12"/>
      <c r="D134" s="13" t="s">
        <v>128</v>
      </c>
      <c r="E134" s="14">
        <v>150000</v>
      </c>
      <c r="F134" s="14">
        <v>152837</v>
      </c>
      <c r="G134" s="14">
        <f t="shared" si="1"/>
        <v>-2837</v>
      </c>
      <c r="H134" s="14"/>
    </row>
    <row r="135" spans="2:8" x14ac:dyDescent="0.4">
      <c r="B135" s="12"/>
      <c r="C135" s="12"/>
      <c r="D135" s="13" t="s">
        <v>111</v>
      </c>
      <c r="E135" s="14"/>
      <c r="F135" s="14">
        <v>26250</v>
      </c>
      <c r="G135" s="14">
        <f t="shared" ref="G135:G198" si="2">E135-F135</f>
        <v>-26250</v>
      </c>
      <c r="H135" s="14"/>
    </row>
    <row r="136" spans="2:8" x14ac:dyDescent="0.4">
      <c r="B136" s="12"/>
      <c r="C136" s="12"/>
      <c r="D136" s="13" t="s">
        <v>112</v>
      </c>
      <c r="E136" s="14"/>
      <c r="F136" s="14">
        <v>64627</v>
      </c>
      <c r="G136" s="14">
        <f t="shared" si="2"/>
        <v>-64627</v>
      </c>
      <c r="H136" s="14"/>
    </row>
    <row r="137" spans="2:8" x14ac:dyDescent="0.4">
      <c r="B137" s="12"/>
      <c r="C137" s="12"/>
      <c r="D137" s="13" t="s">
        <v>129</v>
      </c>
      <c r="E137" s="14">
        <v>82000</v>
      </c>
      <c r="F137" s="14">
        <v>165829</v>
      </c>
      <c r="G137" s="14">
        <f t="shared" si="2"/>
        <v>-83829</v>
      </c>
      <c r="H137" s="14"/>
    </row>
    <row r="138" spans="2:8" x14ac:dyDescent="0.4">
      <c r="B138" s="12"/>
      <c r="C138" s="12"/>
      <c r="D138" s="13" t="s">
        <v>130</v>
      </c>
      <c r="E138" s="14"/>
      <c r="F138" s="14">
        <v>58323</v>
      </c>
      <c r="G138" s="14">
        <f t="shared" si="2"/>
        <v>-58323</v>
      </c>
      <c r="H138" s="14"/>
    </row>
    <row r="139" spans="2:8" x14ac:dyDescent="0.4">
      <c r="B139" s="12"/>
      <c r="C139" s="12"/>
      <c r="D139" s="13" t="s">
        <v>131</v>
      </c>
      <c r="E139" s="14">
        <v>68000</v>
      </c>
      <c r="F139" s="14">
        <v>65798</v>
      </c>
      <c r="G139" s="14">
        <f t="shared" si="2"/>
        <v>2202</v>
      </c>
      <c r="H139" s="14"/>
    </row>
    <row r="140" spans="2:8" x14ac:dyDescent="0.4">
      <c r="B140" s="12"/>
      <c r="C140" s="12"/>
      <c r="D140" s="13" t="s">
        <v>132</v>
      </c>
      <c r="E140" s="14">
        <v>11000</v>
      </c>
      <c r="F140" s="14">
        <v>10757</v>
      </c>
      <c r="G140" s="14">
        <f t="shared" si="2"/>
        <v>243</v>
      </c>
      <c r="H140" s="14"/>
    </row>
    <row r="141" spans="2:8" x14ac:dyDescent="0.4">
      <c r="B141" s="12"/>
      <c r="C141" s="12"/>
      <c r="D141" s="13" t="s">
        <v>133</v>
      </c>
      <c r="E141" s="14">
        <v>101000</v>
      </c>
      <c r="F141" s="14">
        <v>77254</v>
      </c>
      <c r="G141" s="14">
        <f t="shared" si="2"/>
        <v>23746</v>
      </c>
      <c r="H141" s="14"/>
    </row>
    <row r="142" spans="2:8" x14ac:dyDescent="0.4">
      <c r="B142" s="12"/>
      <c r="C142" s="12"/>
      <c r="D142" s="13" t="s">
        <v>115</v>
      </c>
      <c r="E142" s="14">
        <f>+E143</f>
        <v>44000</v>
      </c>
      <c r="F142" s="14">
        <f>+F143</f>
        <v>31700</v>
      </c>
      <c r="G142" s="14">
        <f t="shared" si="2"/>
        <v>12300</v>
      </c>
      <c r="H142" s="14"/>
    </row>
    <row r="143" spans="2:8" x14ac:dyDescent="0.4">
      <c r="B143" s="12"/>
      <c r="C143" s="12"/>
      <c r="D143" s="13" t="s">
        <v>134</v>
      </c>
      <c r="E143" s="14">
        <v>44000</v>
      </c>
      <c r="F143" s="14">
        <v>31700</v>
      </c>
      <c r="G143" s="14">
        <f t="shared" si="2"/>
        <v>12300</v>
      </c>
      <c r="H143" s="14"/>
    </row>
    <row r="144" spans="2:8" x14ac:dyDescent="0.4">
      <c r="B144" s="12"/>
      <c r="C144" s="12"/>
      <c r="D144" s="13" t="s">
        <v>135</v>
      </c>
      <c r="E144" s="14"/>
      <c r="F144" s="14"/>
      <c r="G144" s="14">
        <f t="shared" si="2"/>
        <v>0</v>
      </c>
      <c r="H144" s="14"/>
    </row>
    <row r="145" spans="2:8" x14ac:dyDescent="0.4">
      <c r="B145" s="12"/>
      <c r="C145" s="12"/>
      <c r="D145" s="13" t="s">
        <v>136</v>
      </c>
      <c r="E145" s="14">
        <v>1990000</v>
      </c>
      <c r="F145" s="14">
        <v>1871955</v>
      </c>
      <c r="G145" s="14">
        <f t="shared" si="2"/>
        <v>118045</v>
      </c>
      <c r="H145" s="14"/>
    </row>
    <row r="146" spans="2:8" x14ac:dyDescent="0.4">
      <c r="B146" s="12"/>
      <c r="C146" s="12"/>
      <c r="D146" s="13" t="s">
        <v>137</v>
      </c>
      <c r="E146" s="14">
        <f>+E147+E148+E150+E151</f>
        <v>220000</v>
      </c>
      <c r="F146" s="14">
        <f>+F147+F148+F150+F151</f>
        <v>248014</v>
      </c>
      <c r="G146" s="14">
        <f t="shared" si="2"/>
        <v>-28014</v>
      </c>
      <c r="H146" s="14"/>
    </row>
    <row r="147" spans="2:8" x14ac:dyDescent="0.4">
      <c r="B147" s="12"/>
      <c r="C147" s="12"/>
      <c r="D147" s="13" t="s">
        <v>138</v>
      </c>
      <c r="E147" s="14">
        <v>220000</v>
      </c>
      <c r="F147" s="14">
        <v>187948</v>
      </c>
      <c r="G147" s="14">
        <f t="shared" si="2"/>
        <v>32052</v>
      </c>
      <c r="H147" s="14"/>
    </row>
    <row r="148" spans="2:8" x14ac:dyDescent="0.4">
      <c r="B148" s="12"/>
      <c r="C148" s="12"/>
      <c r="D148" s="13" t="s">
        <v>115</v>
      </c>
      <c r="E148" s="14">
        <f>+E149</f>
        <v>0</v>
      </c>
      <c r="F148" s="14">
        <f>+F149</f>
        <v>60066</v>
      </c>
      <c r="G148" s="14">
        <f t="shared" si="2"/>
        <v>-60066</v>
      </c>
      <c r="H148" s="14"/>
    </row>
    <row r="149" spans="2:8" x14ac:dyDescent="0.4">
      <c r="B149" s="12"/>
      <c r="C149" s="12"/>
      <c r="D149" s="13" t="s">
        <v>134</v>
      </c>
      <c r="E149" s="14"/>
      <c r="F149" s="14">
        <v>60066</v>
      </c>
      <c r="G149" s="14">
        <f t="shared" si="2"/>
        <v>-60066</v>
      </c>
      <c r="H149" s="14"/>
    </row>
    <row r="150" spans="2:8" x14ac:dyDescent="0.4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140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141</v>
      </c>
      <c r="E152" s="14">
        <f>+E153+E155+E156</f>
        <v>0</v>
      </c>
      <c r="F152" s="14">
        <f>+F153+F155+F156</f>
        <v>0</v>
      </c>
      <c r="G152" s="14">
        <f t="shared" si="2"/>
        <v>0</v>
      </c>
      <c r="H152" s="14"/>
    </row>
    <row r="153" spans="2:8" x14ac:dyDescent="0.4">
      <c r="B153" s="12"/>
      <c r="C153" s="12"/>
      <c r="D153" s="13" t="s">
        <v>142</v>
      </c>
      <c r="E153" s="14">
        <f>+E154</f>
        <v>0</v>
      </c>
      <c r="F153" s="14">
        <f>+F154</f>
        <v>0</v>
      </c>
      <c r="G153" s="14">
        <f t="shared" si="2"/>
        <v>0</v>
      </c>
      <c r="H153" s="14"/>
    </row>
    <row r="154" spans="2:8" x14ac:dyDescent="0.4">
      <c r="B154" s="12"/>
      <c r="C154" s="12"/>
      <c r="D154" s="13" t="s">
        <v>143</v>
      </c>
      <c r="E154" s="14"/>
      <c r="F154" s="14"/>
      <c r="G154" s="14">
        <f t="shared" si="2"/>
        <v>0</v>
      </c>
      <c r="H154" s="14"/>
    </row>
    <row r="155" spans="2:8" x14ac:dyDescent="0.4">
      <c r="B155" s="12"/>
      <c r="C155" s="12"/>
      <c r="D155" s="13" t="s">
        <v>144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145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5"/>
      <c r="D157" s="16" t="s">
        <v>146</v>
      </c>
      <c r="E157" s="17">
        <f>+E78+E104+E122+E144+E145+E146+E152</f>
        <v>123484000</v>
      </c>
      <c r="F157" s="17">
        <f>+F78+F104+F122+F144+F145+F146+F152</f>
        <v>115322497</v>
      </c>
      <c r="G157" s="17">
        <f t="shared" si="2"/>
        <v>8161503</v>
      </c>
      <c r="H157" s="17"/>
    </row>
    <row r="158" spans="2:8" x14ac:dyDescent="0.4">
      <c r="B158" s="15"/>
      <c r="C158" s="18" t="s">
        <v>147</v>
      </c>
      <c r="D158" s="19"/>
      <c r="E158" s="20">
        <f xml:space="preserve"> +E77 - E157</f>
        <v>32614000</v>
      </c>
      <c r="F158" s="20">
        <f xml:space="preserve"> +F77 - F157</f>
        <v>40077424</v>
      </c>
      <c r="G158" s="20">
        <f t="shared" si="2"/>
        <v>-7463424</v>
      </c>
      <c r="H158" s="20"/>
    </row>
    <row r="159" spans="2:8" x14ac:dyDescent="0.4">
      <c r="B159" s="9" t="s">
        <v>148</v>
      </c>
      <c r="C159" s="9" t="s">
        <v>10</v>
      </c>
      <c r="D159" s="13" t="s">
        <v>149</v>
      </c>
      <c r="E159" s="14">
        <f>+E160+E161</f>
        <v>0</v>
      </c>
      <c r="F159" s="14">
        <f>+F160+F161</f>
        <v>0</v>
      </c>
      <c r="G159" s="14">
        <f t="shared" si="2"/>
        <v>0</v>
      </c>
      <c r="H159" s="14"/>
    </row>
    <row r="160" spans="2:8" x14ac:dyDescent="0.4">
      <c r="B160" s="12"/>
      <c r="C160" s="12"/>
      <c r="D160" s="13" t="s">
        <v>150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151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152</v>
      </c>
      <c r="E162" s="14">
        <f>+E163+E164</f>
        <v>0</v>
      </c>
      <c r="F162" s="14">
        <f>+F163+F164</f>
        <v>0</v>
      </c>
      <c r="G162" s="14">
        <f t="shared" si="2"/>
        <v>0</v>
      </c>
      <c r="H162" s="14"/>
    </row>
    <row r="163" spans="2:8" x14ac:dyDescent="0.4">
      <c r="B163" s="12"/>
      <c r="C163" s="12"/>
      <c r="D163" s="13" t="s">
        <v>153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154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155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156</v>
      </c>
      <c r="E166" s="14"/>
      <c r="F166" s="14"/>
      <c r="G166" s="14">
        <f t="shared" si="2"/>
        <v>0</v>
      </c>
      <c r="H166" s="14"/>
    </row>
    <row r="167" spans="2:8" x14ac:dyDescent="0.4">
      <c r="B167" s="12"/>
      <c r="C167" s="12"/>
      <c r="D167" s="13" t="s">
        <v>157</v>
      </c>
      <c r="E167" s="14">
        <f>+E168+E169+E170+E171</f>
        <v>0</v>
      </c>
      <c r="F167" s="14">
        <f>+F168+F169+F170+F171</f>
        <v>0</v>
      </c>
      <c r="G167" s="14">
        <f t="shared" si="2"/>
        <v>0</v>
      </c>
      <c r="H167" s="14"/>
    </row>
    <row r="168" spans="2:8" x14ac:dyDescent="0.4">
      <c r="B168" s="12"/>
      <c r="C168" s="12"/>
      <c r="D168" s="13" t="s">
        <v>158</v>
      </c>
      <c r="E168" s="14"/>
      <c r="F168" s="14"/>
      <c r="G168" s="14">
        <f t="shared" si="2"/>
        <v>0</v>
      </c>
      <c r="H168" s="14"/>
    </row>
    <row r="169" spans="2:8" x14ac:dyDescent="0.4">
      <c r="B169" s="12"/>
      <c r="C169" s="12"/>
      <c r="D169" s="13" t="s">
        <v>159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160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161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162</v>
      </c>
      <c r="E172" s="14">
        <f>+E173</f>
        <v>0</v>
      </c>
      <c r="F172" s="14">
        <f>+F173</f>
        <v>0</v>
      </c>
      <c r="G172" s="14">
        <f t="shared" si="2"/>
        <v>0</v>
      </c>
      <c r="H172" s="14"/>
    </row>
    <row r="173" spans="2:8" x14ac:dyDescent="0.4">
      <c r="B173" s="12"/>
      <c r="C173" s="12"/>
      <c r="D173" s="13" t="s">
        <v>68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5"/>
      <c r="D174" s="16" t="s">
        <v>163</v>
      </c>
      <c r="E174" s="17">
        <f>+E159+E162+E165+E166+E167+E172</f>
        <v>0</v>
      </c>
      <c r="F174" s="17">
        <f>+F159+F162+F165+F166+F167+F172</f>
        <v>0</v>
      </c>
      <c r="G174" s="17">
        <f t="shared" si="2"/>
        <v>0</v>
      </c>
      <c r="H174" s="17"/>
    </row>
    <row r="175" spans="2:8" x14ac:dyDescent="0.4">
      <c r="B175" s="12"/>
      <c r="C175" s="9" t="s">
        <v>71</v>
      </c>
      <c r="D175" s="13" t="s">
        <v>164</v>
      </c>
      <c r="E175" s="14">
        <v>8490000</v>
      </c>
      <c r="F175" s="14">
        <v>8488800</v>
      </c>
      <c r="G175" s="14">
        <f t="shared" si="2"/>
        <v>1200</v>
      </c>
      <c r="H175" s="14"/>
    </row>
    <row r="176" spans="2:8" x14ac:dyDescent="0.4">
      <c r="B176" s="12"/>
      <c r="C176" s="12"/>
      <c r="D176" s="13" t="s">
        <v>165</v>
      </c>
      <c r="E176" s="14">
        <f>+E177+E178+E179+E180+E181+E182+E183+E184+E185+E186</f>
        <v>1080000</v>
      </c>
      <c r="F176" s="14">
        <f>+F177+F178+F179+F180+F181+F182+F183+F184+F185+F186</f>
        <v>1105522</v>
      </c>
      <c r="G176" s="14">
        <f t="shared" si="2"/>
        <v>-25522</v>
      </c>
      <c r="H176" s="14"/>
    </row>
    <row r="177" spans="2:8" x14ac:dyDescent="0.4">
      <c r="B177" s="12"/>
      <c r="C177" s="12"/>
      <c r="D177" s="13" t="s">
        <v>166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167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168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169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170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171</v>
      </c>
      <c r="E182" s="14">
        <v>1080000</v>
      </c>
      <c r="F182" s="14">
        <v>880000</v>
      </c>
      <c r="G182" s="14">
        <f t="shared" si="2"/>
        <v>200000</v>
      </c>
      <c r="H182" s="14"/>
    </row>
    <row r="183" spans="2:8" x14ac:dyDescent="0.4">
      <c r="B183" s="12"/>
      <c r="C183" s="12"/>
      <c r="D183" s="13" t="s">
        <v>172</v>
      </c>
      <c r="E183" s="14"/>
      <c r="F183" s="14"/>
      <c r="G183" s="14">
        <f t="shared" si="2"/>
        <v>0</v>
      </c>
      <c r="H183" s="14"/>
    </row>
    <row r="184" spans="2:8" x14ac:dyDescent="0.4">
      <c r="B184" s="12"/>
      <c r="C184" s="12"/>
      <c r="D184" s="13" t="s">
        <v>173</v>
      </c>
      <c r="E184" s="14"/>
      <c r="F184" s="14"/>
      <c r="G184" s="14">
        <f t="shared" si="2"/>
        <v>0</v>
      </c>
      <c r="H184" s="14"/>
    </row>
    <row r="185" spans="2:8" x14ac:dyDescent="0.4">
      <c r="B185" s="12"/>
      <c r="C185" s="12"/>
      <c r="D185" s="13" t="s">
        <v>174</v>
      </c>
      <c r="E185" s="14"/>
      <c r="F185" s="14"/>
      <c r="G185" s="14">
        <f t="shared" si="2"/>
        <v>0</v>
      </c>
      <c r="H185" s="14"/>
    </row>
    <row r="186" spans="2:8" x14ac:dyDescent="0.4">
      <c r="B186" s="12"/>
      <c r="C186" s="12"/>
      <c r="D186" s="13" t="s">
        <v>175</v>
      </c>
      <c r="E186" s="14"/>
      <c r="F186" s="14">
        <v>225522</v>
      </c>
      <c r="G186" s="14">
        <f t="shared" si="2"/>
        <v>-225522</v>
      </c>
      <c r="H186" s="14"/>
    </row>
    <row r="187" spans="2:8" x14ac:dyDescent="0.4">
      <c r="B187" s="12"/>
      <c r="C187" s="12"/>
      <c r="D187" s="13" t="s">
        <v>176</v>
      </c>
      <c r="E187" s="14"/>
      <c r="F187" s="14"/>
      <c r="G187" s="14">
        <f t="shared" si="2"/>
        <v>0</v>
      </c>
      <c r="H187" s="14"/>
    </row>
    <row r="188" spans="2:8" x14ac:dyDescent="0.4">
      <c r="B188" s="12"/>
      <c r="C188" s="12"/>
      <c r="D188" s="13" t="s">
        <v>177</v>
      </c>
      <c r="E188" s="14"/>
      <c r="F188" s="14"/>
      <c r="G188" s="14">
        <f t="shared" si="2"/>
        <v>0</v>
      </c>
      <c r="H188" s="14"/>
    </row>
    <row r="189" spans="2:8" x14ac:dyDescent="0.4">
      <c r="B189" s="12"/>
      <c r="C189" s="12"/>
      <c r="D189" s="13" t="s">
        <v>178</v>
      </c>
      <c r="E189" s="14">
        <f>+E190</f>
        <v>0</v>
      </c>
      <c r="F189" s="14">
        <f>+F190</f>
        <v>0</v>
      </c>
      <c r="G189" s="14">
        <f t="shared" si="2"/>
        <v>0</v>
      </c>
      <c r="H189" s="14"/>
    </row>
    <row r="190" spans="2:8" x14ac:dyDescent="0.4">
      <c r="B190" s="12"/>
      <c r="C190" s="12"/>
      <c r="D190" s="13" t="s">
        <v>140</v>
      </c>
      <c r="E190" s="14"/>
      <c r="F190" s="14"/>
      <c r="G190" s="14">
        <f t="shared" si="2"/>
        <v>0</v>
      </c>
      <c r="H190" s="14"/>
    </row>
    <row r="191" spans="2:8" x14ac:dyDescent="0.4">
      <c r="B191" s="12"/>
      <c r="C191" s="15"/>
      <c r="D191" s="16" t="s">
        <v>179</v>
      </c>
      <c r="E191" s="17">
        <f>+E175+E176+E187+E188+E189</f>
        <v>9570000</v>
      </c>
      <c r="F191" s="17">
        <f>+F175+F176+F187+F188+F189</f>
        <v>9594322</v>
      </c>
      <c r="G191" s="17">
        <f t="shared" si="2"/>
        <v>-24322</v>
      </c>
      <c r="H191" s="17"/>
    </row>
    <row r="192" spans="2:8" x14ac:dyDescent="0.4">
      <c r="B192" s="15"/>
      <c r="C192" s="21" t="s">
        <v>180</v>
      </c>
      <c r="D192" s="19"/>
      <c r="E192" s="20">
        <f xml:space="preserve"> +E174 - E191</f>
        <v>-9570000</v>
      </c>
      <c r="F192" s="20">
        <f xml:space="preserve"> +F174 - F191</f>
        <v>-9594322</v>
      </c>
      <c r="G192" s="20">
        <f t="shared" si="2"/>
        <v>24322</v>
      </c>
      <c r="H192" s="20"/>
    </row>
    <row r="193" spans="2:8" x14ac:dyDescent="0.4">
      <c r="B193" s="9" t="s">
        <v>181</v>
      </c>
      <c r="C193" s="9" t="s">
        <v>10</v>
      </c>
      <c r="D193" s="13" t="s">
        <v>182</v>
      </c>
      <c r="E193" s="14"/>
      <c r="F193" s="14"/>
      <c r="G193" s="14">
        <f t="shared" si="2"/>
        <v>0</v>
      </c>
      <c r="H193" s="14"/>
    </row>
    <row r="194" spans="2:8" x14ac:dyDescent="0.4">
      <c r="B194" s="12"/>
      <c r="C194" s="12"/>
      <c r="D194" s="13" t="s">
        <v>183</v>
      </c>
      <c r="E194" s="14"/>
      <c r="F194" s="14"/>
      <c r="G194" s="14">
        <f t="shared" si="2"/>
        <v>0</v>
      </c>
      <c r="H194" s="14"/>
    </row>
    <row r="195" spans="2:8" x14ac:dyDescent="0.4">
      <c r="B195" s="12"/>
      <c r="C195" s="12"/>
      <c r="D195" s="13" t="s">
        <v>184</v>
      </c>
      <c r="E195" s="14"/>
      <c r="F195" s="14"/>
      <c r="G195" s="14">
        <f t="shared" si="2"/>
        <v>0</v>
      </c>
      <c r="H195" s="14"/>
    </row>
    <row r="196" spans="2:8" x14ac:dyDescent="0.4">
      <c r="B196" s="12"/>
      <c r="C196" s="12"/>
      <c r="D196" s="13" t="s">
        <v>185</v>
      </c>
      <c r="E196" s="14"/>
      <c r="F196" s="14"/>
      <c r="G196" s="14">
        <f t="shared" si="2"/>
        <v>0</v>
      </c>
      <c r="H196" s="14"/>
    </row>
    <row r="197" spans="2:8" x14ac:dyDescent="0.4">
      <c r="B197" s="12"/>
      <c r="C197" s="12"/>
      <c r="D197" s="13" t="s">
        <v>186</v>
      </c>
      <c r="E197" s="14"/>
      <c r="F197" s="14"/>
      <c r="G197" s="14">
        <f t="shared" si="2"/>
        <v>0</v>
      </c>
      <c r="H197" s="14"/>
    </row>
    <row r="198" spans="2:8" x14ac:dyDescent="0.4">
      <c r="B198" s="12"/>
      <c r="C198" s="12"/>
      <c r="D198" s="13" t="s">
        <v>187</v>
      </c>
      <c r="E198" s="14"/>
      <c r="F198" s="14"/>
      <c r="G198" s="14">
        <f t="shared" si="2"/>
        <v>0</v>
      </c>
      <c r="H198" s="14"/>
    </row>
    <row r="199" spans="2:8" x14ac:dyDescent="0.4">
      <c r="B199" s="12"/>
      <c r="C199" s="12"/>
      <c r="D199" s="13" t="s">
        <v>188</v>
      </c>
      <c r="E199" s="14"/>
      <c r="F199" s="14"/>
      <c r="G199" s="14">
        <f t="shared" ref="G199:G249" si="3">E199-F199</f>
        <v>0</v>
      </c>
      <c r="H199" s="14"/>
    </row>
    <row r="200" spans="2:8" x14ac:dyDescent="0.4">
      <c r="B200" s="12"/>
      <c r="C200" s="12"/>
      <c r="D200" s="13" t="s">
        <v>189</v>
      </c>
      <c r="E200" s="14">
        <f>+E201+E202+E203+E204+E205+E206</f>
        <v>0</v>
      </c>
      <c r="F200" s="14">
        <f>+F201+F202+F203+F204+F205+F206</f>
        <v>0</v>
      </c>
      <c r="G200" s="14">
        <f t="shared" si="3"/>
        <v>0</v>
      </c>
      <c r="H200" s="14"/>
    </row>
    <row r="201" spans="2:8" x14ac:dyDescent="0.4">
      <c r="B201" s="12"/>
      <c r="C201" s="12"/>
      <c r="D201" s="13" t="s">
        <v>190</v>
      </c>
      <c r="E201" s="14"/>
      <c r="F201" s="14"/>
      <c r="G201" s="14">
        <f t="shared" si="3"/>
        <v>0</v>
      </c>
      <c r="H201" s="14"/>
    </row>
    <row r="202" spans="2:8" x14ac:dyDescent="0.4">
      <c r="B202" s="12"/>
      <c r="C202" s="12"/>
      <c r="D202" s="13" t="s">
        <v>191</v>
      </c>
      <c r="E202" s="14"/>
      <c r="F202" s="14"/>
      <c r="G202" s="14">
        <f t="shared" si="3"/>
        <v>0</v>
      </c>
      <c r="H202" s="14"/>
    </row>
    <row r="203" spans="2:8" x14ac:dyDescent="0.4">
      <c r="B203" s="12"/>
      <c r="C203" s="12"/>
      <c r="D203" s="13" t="s">
        <v>192</v>
      </c>
      <c r="E203" s="14"/>
      <c r="F203" s="14"/>
      <c r="G203" s="14">
        <f t="shared" si="3"/>
        <v>0</v>
      </c>
      <c r="H203" s="14"/>
    </row>
    <row r="204" spans="2:8" x14ac:dyDescent="0.4">
      <c r="B204" s="12"/>
      <c r="C204" s="12"/>
      <c r="D204" s="13" t="s">
        <v>193</v>
      </c>
      <c r="E204" s="14"/>
      <c r="F204" s="14"/>
      <c r="G204" s="14">
        <f t="shared" si="3"/>
        <v>0</v>
      </c>
      <c r="H204" s="14"/>
    </row>
    <row r="205" spans="2:8" x14ac:dyDescent="0.4">
      <c r="B205" s="12"/>
      <c r="C205" s="12"/>
      <c r="D205" s="13" t="s">
        <v>194</v>
      </c>
      <c r="E205" s="14"/>
      <c r="F205" s="14"/>
      <c r="G205" s="14">
        <f t="shared" si="3"/>
        <v>0</v>
      </c>
      <c r="H205" s="14"/>
    </row>
    <row r="206" spans="2:8" x14ac:dyDescent="0.4">
      <c r="B206" s="12"/>
      <c r="C206" s="12"/>
      <c r="D206" s="13" t="s">
        <v>195</v>
      </c>
      <c r="E206" s="14"/>
      <c r="F206" s="14"/>
      <c r="G206" s="14">
        <f t="shared" si="3"/>
        <v>0</v>
      </c>
      <c r="H206" s="14"/>
    </row>
    <row r="207" spans="2:8" x14ac:dyDescent="0.4">
      <c r="B207" s="12"/>
      <c r="C207" s="12"/>
      <c r="D207" s="13" t="s">
        <v>196</v>
      </c>
      <c r="E207" s="14"/>
      <c r="F207" s="14"/>
      <c r="G207" s="14">
        <f t="shared" si="3"/>
        <v>0</v>
      </c>
      <c r="H207" s="14"/>
    </row>
    <row r="208" spans="2:8" x14ac:dyDescent="0.4">
      <c r="B208" s="12"/>
      <c r="C208" s="12"/>
      <c r="D208" s="13" t="s">
        <v>197</v>
      </c>
      <c r="E208" s="14"/>
      <c r="F208" s="14"/>
      <c r="G208" s="14">
        <f t="shared" si="3"/>
        <v>0</v>
      </c>
      <c r="H208" s="14"/>
    </row>
    <row r="209" spans="2:8" x14ac:dyDescent="0.4">
      <c r="B209" s="12"/>
      <c r="C209" s="12"/>
      <c r="D209" s="13" t="s">
        <v>198</v>
      </c>
      <c r="E209" s="14"/>
      <c r="F209" s="14"/>
      <c r="G209" s="14">
        <f t="shared" si="3"/>
        <v>0</v>
      </c>
      <c r="H209" s="14"/>
    </row>
    <row r="210" spans="2:8" x14ac:dyDescent="0.4">
      <c r="B210" s="12"/>
      <c r="C210" s="12"/>
      <c r="D210" s="13" t="s">
        <v>199</v>
      </c>
      <c r="E210" s="14"/>
      <c r="F210" s="14"/>
      <c r="G210" s="14">
        <f t="shared" si="3"/>
        <v>0</v>
      </c>
      <c r="H210" s="14"/>
    </row>
    <row r="211" spans="2:8" x14ac:dyDescent="0.4">
      <c r="B211" s="12"/>
      <c r="C211" s="12"/>
      <c r="D211" s="13" t="s">
        <v>200</v>
      </c>
      <c r="E211" s="14"/>
      <c r="F211" s="14"/>
      <c r="G211" s="14">
        <f t="shared" si="3"/>
        <v>0</v>
      </c>
      <c r="H211" s="14"/>
    </row>
    <row r="212" spans="2:8" x14ac:dyDescent="0.4">
      <c r="B212" s="12"/>
      <c r="C212" s="12"/>
      <c r="D212" s="13" t="s">
        <v>201</v>
      </c>
      <c r="E212" s="14"/>
      <c r="F212" s="14"/>
      <c r="G212" s="14">
        <f t="shared" si="3"/>
        <v>0</v>
      </c>
      <c r="H212" s="14"/>
    </row>
    <row r="213" spans="2:8" x14ac:dyDescent="0.4">
      <c r="B213" s="12"/>
      <c r="C213" s="12"/>
      <c r="D213" s="13" t="s">
        <v>202</v>
      </c>
      <c r="E213" s="14"/>
      <c r="F213" s="14"/>
      <c r="G213" s="14">
        <f t="shared" si="3"/>
        <v>0</v>
      </c>
      <c r="H213" s="14"/>
    </row>
    <row r="214" spans="2:8" x14ac:dyDescent="0.4">
      <c r="B214" s="12"/>
      <c r="C214" s="12"/>
      <c r="D214" s="13" t="s">
        <v>203</v>
      </c>
      <c r="E214" s="14">
        <v>256000</v>
      </c>
      <c r="F214" s="14"/>
      <c r="G214" s="14">
        <f t="shared" si="3"/>
        <v>256000</v>
      </c>
      <c r="H214" s="14"/>
    </row>
    <row r="215" spans="2:8" x14ac:dyDescent="0.4">
      <c r="B215" s="12"/>
      <c r="C215" s="12"/>
      <c r="D215" s="13" t="s">
        <v>204</v>
      </c>
      <c r="E215" s="14">
        <f>+E216+E217+E218</f>
        <v>0</v>
      </c>
      <c r="F215" s="14">
        <f>+F216+F217+F218</f>
        <v>0</v>
      </c>
      <c r="G215" s="14">
        <f t="shared" si="3"/>
        <v>0</v>
      </c>
      <c r="H215" s="14"/>
    </row>
    <row r="216" spans="2:8" x14ac:dyDescent="0.4">
      <c r="B216" s="12"/>
      <c r="C216" s="12"/>
      <c r="D216" s="13" t="s">
        <v>205</v>
      </c>
      <c r="E216" s="14"/>
      <c r="F216" s="14"/>
      <c r="G216" s="14">
        <f t="shared" si="3"/>
        <v>0</v>
      </c>
      <c r="H216" s="14"/>
    </row>
    <row r="217" spans="2:8" x14ac:dyDescent="0.4">
      <c r="B217" s="12"/>
      <c r="C217" s="12"/>
      <c r="D217" s="13" t="s">
        <v>206</v>
      </c>
      <c r="E217" s="14"/>
      <c r="F217" s="14"/>
      <c r="G217" s="14">
        <f t="shared" si="3"/>
        <v>0</v>
      </c>
      <c r="H217" s="14"/>
    </row>
    <row r="218" spans="2:8" x14ac:dyDescent="0.4">
      <c r="B218" s="12"/>
      <c r="C218" s="12"/>
      <c r="D218" s="13" t="s">
        <v>68</v>
      </c>
      <c r="E218" s="14"/>
      <c r="F218" s="14"/>
      <c r="G218" s="14">
        <f t="shared" si="3"/>
        <v>0</v>
      </c>
      <c r="H218" s="14"/>
    </row>
    <row r="219" spans="2:8" x14ac:dyDescent="0.4">
      <c r="B219" s="12"/>
      <c r="C219" s="15"/>
      <c r="D219" s="16" t="s">
        <v>207</v>
      </c>
      <c r="E219" s="17">
        <f>+E193+E194+E195+E196+E197+E198+E199+E200+E207+E208+E209+E210+E211+E212+E213+E214+E215</f>
        <v>256000</v>
      </c>
      <c r="F219" s="17">
        <f>+F193+F194+F195+F196+F197+F198+F199+F200+F207+F208+F209+F210+F211+F212+F213+F214+F215</f>
        <v>0</v>
      </c>
      <c r="G219" s="17">
        <f t="shared" si="3"/>
        <v>256000</v>
      </c>
      <c r="H219" s="17"/>
    </row>
    <row r="220" spans="2:8" x14ac:dyDescent="0.4">
      <c r="B220" s="12"/>
      <c r="C220" s="9" t="s">
        <v>71</v>
      </c>
      <c r="D220" s="13" t="s">
        <v>208</v>
      </c>
      <c r="E220" s="14"/>
      <c r="F220" s="14"/>
      <c r="G220" s="14">
        <f t="shared" si="3"/>
        <v>0</v>
      </c>
      <c r="H220" s="14"/>
    </row>
    <row r="221" spans="2:8" x14ac:dyDescent="0.4">
      <c r="B221" s="12"/>
      <c r="C221" s="12"/>
      <c r="D221" s="13" t="s">
        <v>209</v>
      </c>
      <c r="E221" s="14"/>
      <c r="F221" s="14"/>
      <c r="G221" s="14">
        <f t="shared" si="3"/>
        <v>0</v>
      </c>
      <c r="H221" s="14"/>
    </row>
    <row r="222" spans="2:8" x14ac:dyDescent="0.4">
      <c r="B222" s="12"/>
      <c r="C222" s="12"/>
      <c r="D222" s="13" t="s">
        <v>210</v>
      </c>
      <c r="E222" s="14"/>
      <c r="F222" s="14"/>
      <c r="G222" s="14">
        <f t="shared" si="3"/>
        <v>0</v>
      </c>
      <c r="H222" s="14"/>
    </row>
    <row r="223" spans="2:8" x14ac:dyDescent="0.4">
      <c r="B223" s="12"/>
      <c r="C223" s="12"/>
      <c r="D223" s="13" t="s">
        <v>211</v>
      </c>
      <c r="E223" s="14">
        <f>+E224</f>
        <v>0</v>
      </c>
      <c r="F223" s="14">
        <f>+F224</f>
        <v>0</v>
      </c>
      <c r="G223" s="14">
        <f t="shared" si="3"/>
        <v>0</v>
      </c>
      <c r="H223" s="14"/>
    </row>
    <row r="224" spans="2:8" x14ac:dyDescent="0.4">
      <c r="B224" s="12"/>
      <c r="C224" s="12"/>
      <c r="D224" s="13" t="s">
        <v>212</v>
      </c>
      <c r="E224" s="14"/>
      <c r="F224" s="14"/>
      <c r="G224" s="14">
        <f t="shared" si="3"/>
        <v>0</v>
      </c>
      <c r="H224" s="14"/>
    </row>
    <row r="225" spans="2:8" x14ac:dyDescent="0.4">
      <c r="B225" s="12"/>
      <c r="C225" s="12"/>
      <c r="D225" s="13" t="s">
        <v>213</v>
      </c>
      <c r="E225" s="14"/>
      <c r="F225" s="14"/>
      <c r="G225" s="14">
        <f t="shared" si="3"/>
        <v>0</v>
      </c>
      <c r="H225" s="14"/>
    </row>
    <row r="226" spans="2:8" x14ac:dyDescent="0.4">
      <c r="B226" s="12"/>
      <c r="C226" s="12"/>
      <c r="D226" s="13" t="s">
        <v>214</v>
      </c>
      <c r="E226" s="14"/>
      <c r="F226" s="14"/>
      <c r="G226" s="14">
        <f t="shared" si="3"/>
        <v>0</v>
      </c>
      <c r="H226" s="14"/>
    </row>
    <row r="227" spans="2:8" x14ac:dyDescent="0.4">
      <c r="B227" s="12"/>
      <c r="C227" s="12"/>
      <c r="D227" s="13" t="s">
        <v>215</v>
      </c>
      <c r="E227" s="14">
        <f>+E228+E229+E230+E231+E232+E233</f>
        <v>718000</v>
      </c>
      <c r="F227" s="14">
        <f>+F228+F229+F230+F231+F232+F233</f>
        <v>583336</v>
      </c>
      <c r="G227" s="14">
        <f t="shared" si="3"/>
        <v>134664</v>
      </c>
      <c r="H227" s="14"/>
    </row>
    <row r="228" spans="2:8" x14ac:dyDescent="0.4">
      <c r="B228" s="12"/>
      <c r="C228" s="12"/>
      <c r="D228" s="13" t="s">
        <v>216</v>
      </c>
      <c r="E228" s="14">
        <v>718000</v>
      </c>
      <c r="F228" s="14">
        <v>583336</v>
      </c>
      <c r="G228" s="14">
        <f t="shared" si="3"/>
        <v>134664</v>
      </c>
      <c r="H228" s="14"/>
    </row>
    <row r="229" spans="2:8" x14ac:dyDescent="0.4">
      <c r="B229" s="12"/>
      <c r="C229" s="12"/>
      <c r="D229" s="13" t="s">
        <v>217</v>
      </c>
      <c r="E229" s="14"/>
      <c r="F229" s="14"/>
      <c r="G229" s="14">
        <f t="shared" si="3"/>
        <v>0</v>
      </c>
      <c r="H229" s="14"/>
    </row>
    <row r="230" spans="2:8" x14ac:dyDescent="0.4">
      <c r="B230" s="12"/>
      <c r="C230" s="12"/>
      <c r="D230" s="13" t="s">
        <v>218</v>
      </c>
      <c r="E230" s="14"/>
      <c r="F230" s="14"/>
      <c r="G230" s="14">
        <f t="shared" si="3"/>
        <v>0</v>
      </c>
      <c r="H230" s="14"/>
    </row>
    <row r="231" spans="2:8" x14ac:dyDescent="0.4">
      <c r="B231" s="12"/>
      <c r="C231" s="12"/>
      <c r="D231" s="13" t="s">
        <v>219</v>
      </c>
      <c r="E231" s="14"/>
      <c r="F231" s="14"/>
      <c r="G231" s="14">
        <f t="shared" si="3"/>
        <v>0</v>
      </c>
      <c r="H231" s="14"/>
    </row>
    <row r="232" spans="2:8" x14ac:dyDescent="0.4">
      <c r="B232" s="12"/>
      <c r="C232" s="12"/>
      <c r="D232" s="13" t="s">
        <v>220</v>
      </c>
      <c r="E232" s="14"/>
      <c r="F232" s="14"/>
      <c r="G232" s="14">
        <f t="shared" si="3"/>
        <v>0</v>
      </c>
      <c r="H232" s="14"/>
    </row>
    <row r="233" spans="2:8" x14ac:dyDescent="0.4">
      <c r="B233" s="12"/>
      <c r="C233" s="12"/>
      <c r="D233" s="13" t="s">
        <v>221</v>
      </c>
      <c r="E233" s="14"/>
      <c r="F233" s="14"/>
      <c r="G233" s="14">
        <f t="shared" si="3"/>
        <v>0</v>
      </c>
      <c r="H233" s="14"/>
    </row>
    <row r="234" spans="2:8" x14ac:dyDescent="0.4">
      <c r="B234" s="12"/>
      <c r="C234" s="12"/>
      <c r="D234" s="13" t="s">
        <v>222</v>
      </c>
      <c r="E234" s="14"/>
      <c r="F234" s="14"/>
      <c r="G234" s="14">
        <f t="shared" si="3"/>
        <v>0</v>
      </c>
      <c r="H234" s="14"/>
    </row>
    <row r="235" spans="2:8" x14ac:dyDescent="0.4">
      <c r="B235" s="12"/>
      <c r="C235" s="12"/>
      <c r="D235" s="13" t="s">
        <v>223</v>
      </c>
      <c r="E235" s="14"/>
      <c r="F235" s="14"/>
      <c r="G235" s="14">
        <f t="shared" si="3"/>
        <v>0</v>
      </c>
      <c r="H235" s="14"/>
    </row>
    <row r="236" spans="2:8" x14ac:dyDescent="0.4">
      <c r="B236" s="12"/>
      <c r="C236" s="12"/>
      <c r="D236" s="13" t="s">
        <v>224</v>
      </c>
      <c r="E236" s="14"/>
      <c r="F236" s="14"/>
      <c r="G236" s="14">
        <f t="shared" si="3"/>
        <v>0</v>
      </c>
      <c r="H236" s="14"/>
    </row>
    <row r="237" spans="2:8" x14ac:dyDescent="0.4">
      <c r="B237" s="12"/>
      <c r="C237" s="12"/>
      <c r="D237" s="13" t="s">
        <v>225</v>
      </c>
      <c r="E237" s="14"/>
      <c r="F237" s="14"/>
      <c r="G237" s="14">
        <f t="shared" si="3"/>
        <v>0</v>
      </c>
      <c r="H237" s="14"/>
    </row>
    <row r="238" spans="2:8" x14ac:dyDescent="0.4">
      <c r="B238" s="12"/>
      <c r="C238" s="12"/>
      <c r="D238" s="22" t="s">
        <v>226</v>
      </c>
      <c r="E238" s="23">
        <v>3200000</v>
      </c>
      <c r="F238" s="23"/>
      <c r="G238" s="23">
        <f t="shared" si="3"/>
        <v>3200000</v>
      </c>
      <c r="H238" s="23"/>
    </row>
    <row r="239" spans="2:8" x14ac:dyDescent="0.4">
      <c r="B239" s="12"/>
      <c r="C239" s="12"/>
      <c r="D239" s="22" t="s">
        <v>227</v>
      </c>
      <c r="E239" s="23"/>
      <c r="F239" s="23"/>
      <c r="G239" s="23">
        <f t="shared" si="3"/>
        <v>0</v>
      </c>
      <c r="H239" s="23"/>
    </row>
    <row r="240" spans="2:8" x14ac:dyDescent="0.4">
      <c r="B240" s="12"/>
      <c r="C240" s="12"/>
      <c r="D240" s="22" t="s">
        <v>228</v>
      </c>
      <c r="E240" s="23"/>
      <c r="F240" s="23"/>
      <c r="G240" s="23">
        <f t="shared" si="3"/>
        <v>0</v>
      </c>
      <c r="H240" s="23"/>
    </row>
    <row r="241" spans="2:8" x14ac:dyDescent="0.4">
      <c r="B241" s="12"/>
      <c r="C241" s="12"/>
      <c r="D241" s="22" t="s">
        <v>229</v>
      </c>
      <c r="E241" s="23">
        <v>18934000</v>
      </c>
      <c r="F241" s="23">
        <v>29731200</v>
      </c>
      <c r="G241" s="23">
        <f t="shared" si="3"/>
        <v>-10797200</v>
      </c>
      <c r="H241" s="23"/>
    </row>
    <row r="242" spans="2:8" x14ac:dyDescent="0.4">
      <c r="B242" s="12"/>
      <c r="C242" s="12"/>
      <c r="D242" s="22" t="s">
        <v>230</v>
      </c>
      <c r="E242" s="23">
        <f>+E243+E244+E245+E246+E247</f>
        <v>0</v>
      </c>
      <c r="F242" s="23">
        <f>+F243+F244+F245+F246+F247</f>
        <v>166597</v>
      </c>
      <c r="G242" s="23">
        <f t="shared" si="3"/>
        <v>-166597</v>
      </c>
      <c r="H242" s="23"/>
    </row>
    <row r="243" spans="2:8" x14ac:dyDescent="0.4">
      <c r="B243" s="12"/>
      <c r="C243" s="12"/>
      <c r="D243" s="22" t="s">
        <v>231</v>
      </c>
      <c r="E243" s="23"/>
      <c r="F243" s="23"/>
      <c r="G243" s="23">
        <f t="shared" si="3"/>
        <v>0</v>
      </c>
      <c r="H243" s="23"/>
    </row>
    <row r="244" spans="2:8" x14ac:dyDescent="0.4">
      <c r="B244" s="12"/>
      <c r="C244" s="12"/>
      <c r="D244" s="22" t="s">
        <v>206</v>
      </c>
      <c r="E244" s="23"/>
      <c r="F244" s="23"/>
      <c r="G244" s="23">
        <f t="shared" si="3"/>
        <v>0</v>
      </c>
      <c r="H244" s="23"/>
    </row>
    <row r="245" spans="2:8" x14ac:dyDescent="0.4">
      <c r="B245" s="12"/>
      <c r="C245" s="12"/>
      <c r="D245" s="22" t="s">
        <v>232</v>
      </c>
      <c r="E245" s="23"/>
      <c r="F245" s="23"/>
      <c r="G245" s="23">
        <f t="shared" si="3"/>
        <v>0</v>
      </c>
      <c r="H245" s="23"/>
    </row>
    <row r="246" spans="2:8" x14ac:dyDescent="0.4">
      <c r="B246" s="12"/>
      <c r="C246" s="12"/>
      <c r="D246" s="22" t="s">
        <v>233</v>
      </c>
      <c r="E246" s="23"/>
      <c r="F246" s="23">
        <v>166597</v>
      </c>
      <c r="G246" s="23">
        <f t="shared" si="3"/>
        <v>-166597</v>
      </c>
      <c r="H246" s="23"/>
    </row>
    <row r="247" spans="2:8" x14ac:dyDescent="0.4">
      <c r="B247" s="12"/>
      <c r="C247" s="12"/>
      <c r="D247" s="22" t="s">
        <v>140</v>
      </c>
      <c r="E247" s="23"/>
      <c r="F247" s="23"/>
      <c r="G247" s="23">
        <f t="shared" si="3"/>
        <v>0</v>
      </c>
      <c r="H247" s="23"/>
    </row>
    <row r="248" spans="2:8" x14ac:dyDescent="0.4">
      <c r="B248" s="12"/>
      <c r="C248" s="15"/>
      <c r="D248" s="24" t="s">
        <v>234</v>
      </c>
      <c r="E248" s="25">
        <f>+E220+E221+E222+E223+E225+E226+E227+E234+E235+E236+E237+E238+E239+E240+E241+E242</f>
        <v>22852000</v>
      </c>
      <c r="F248" s="25">
        <f>+F220+F221+F222+F223+F225+F226+F227+F234+F235+F236+F237+F238+F239+F240+F241+F242</f>
        <v>30481133</v>
      </c>
      <c r="G248" s="25">
        <f t="shared" si="3"/>
        <v>-7629133</v>
      </c>
      <c r="H248" s="25"/>
    </row>
    <row r="249" spans="2:8" x14ac:dyDescent="0.4">
      <c r="B249" s="15"/>
      <c r="C249" s="21" t="s">
        <v>235</v>
      </c>
      <c r="D249" s="19"/>
      <c r="E249" s="20">
        <f xml:space="preserve"> +E219 - E248</f>
        <v>-22596000</v>
      </c>
      <c r="F249" s="20">
        <f xml:space="preserve"> +F219 - F248</f>
        <v>-30481133</v>
      </c>
      <c r="G249" s="20">
        <f t="shared" si="3"/>
        <v>7885133</v>
      </c>
      <c r="H249" s="20"/>
    </row>
    <row r="250" spans="2:8" x14ac:dyDescent="0.4">
      <c r="B250" s="26" t="s">
        <v>236</v>
      </c>
      <c r="C250" s="27"/>
      <c r="D250" s="28"/>
      <c r="E250" s="29">
        <v>448000</v>
      </c>
      <c r="F250" s="29"/>
      <c r="G250" s="29">
        <f>E250 + E251</f>
        <v>448000</v>
      </c>
      <c r="H250" s="29"/>
    </row>
    <row r="251" spans="2:8" x14ac:dyDescent="0.4">
      <c r="B251" s="30"/>
      <c r="C251" s="31"/>
      <c r="D251" s="32"/>
      <c r="E251" s="33"/>
      <c r="F251" s="33"/>
      <c r="G251" s="33"/>
      <c r="H251" s="33"/>
    </row>
    <row r="252" spans="2:8" x14ac:dyDescent="0.4">
      <c r="B252" s="21" t="s">
        <v>237</v>
      </c>
      <c r="C252" s="18"/>
      <c r="D252" s="19"/>
      <c r="E252" s="20">
        <f xml:space="preserve"> +E158 +E192 +E249 - (E250 + E251)</f>
        <v>0</v>
      </c>
      <c r="F252" s="20">
        <f xml:space="preserve"> +F158 +F192 +F249 - (F250 + F251)</f>
        <v>1969</v>
      </c>
      <c r="G252" s="20">
        <f t="shared" ref="G252:G254" si="4">E252-F252</f>
        <v>-1969</v>
      </c>
      <c r="H252" s="20"/>
    </row>
    <row r="253" spans="2:8" x14ac:dyDescent="0.4">
      <c r="B253" s="21" t="s">
        <v>238</v>
      </c>
      <c r="C253" s="18"/>
      <c r="D253" s="19"/>
      <c r="E253" s="20"/>
      <c r="F253" s="20">
        <v>159413711</v>
      </c>
      <c r="G253" s="20">
        <f t="shared" si="4"/>
        <v>-159413711</v>
      </c>
      <c r="H253" s="20"/>
    </row>
    <row r="254" spans="2:8" x14ac:dyDescent="0.4">
      <c r="B254" s="21" t="s">
        <v>239</v>
      </c>
      <c r="C254" s="18"/>
      <c r="D254" s="19"/>
      <c r="E254" s="20">
        <f xml:space="preserve"> +E252 +E253</f>
        <v>0</v>
      </c>
      <c r="F254" s="20">
        <f xml:space="preserve"> +F252 +F253</f>
        <v>159415680</v>
      </c>
      <c r="G254" s="20">
        <f t="shared" si="4"/>
        <v>-159415680</v>
      </c>
      <c r="H254" s="20"/>
    </row>
    <row r="255" spans="2:8" x14ac:dyDescent="0.4">
      <c r="B255" s="34"/>
      <c r="C255" s="34"/>
      <c r="D255" s="34"/>
      <c r="E255" s="34"/>
      <c r="F255" s="34"/>
      <c r="G255" s="34"/>
      <c r="H255" s="34"/>
    </row>
    <row r="256" spans="2:8" x14ac:dyDescent="0.4">
      <c r="B256" s="34"/>
      <c r="C256" s="34"/>
      <c r="D256" s="34"/>
      <c r="E256" s="34"/>
      <c r="F256" s="34"/>
      <c r="G256" s="34"/>
      <c r="H256" s="34"/>
    </row>
    <row r="257" spans="2:8" x14ac:dyDescent="0.4">
      <c r="B257" s="34"/>
      <c r="C257" s="34"/>
      <c r="D257" s="34"/>
      <c r="E257" s="34"/>
      <c r="F257" s="34"/>
      <c r="G257" s="34"/>
      <c r="H257" s="34"/>
    </row>
    <row r="258" spans="2:8" x14ac:dyDescent="0.4">
      <c r="B258" s="34"/>
      <c r="C258" s="34"/>
      <c r="D258" s="34"/>
      <c r="E258" s="34"/>
      <c r="F258" s="34"/>
      <c r="G258" s="34"/>
      <c r="H258" s="34"/>
    </row>
    <row r="259" spans="2:8" x14ac:dyDescent="0.4">
      <c r="B259" s="34"/>
      <c r="C259" s="34"/>
      <c r="D259" s="34"/>
      <c r="E259" s="34"/>
      <c r="F259" s="34"/>
      <c r="G259" s="34"/>
      <c r="H259" s="34"/>
    </row>
    <row r="260" spans="2:8" x14ac:dyDescent="0.4">
      <c r="B260" s="34"/>
      <c r="C260" s="34"/>
      <c r="D260" s="34"/>
      <c r="E260" s="34"/>
      <c r="F260" s="34"/>
      <c r="G260" s="34"/>
      <c r="H260" s="34"/>
    </row>
    <row r="261" spans="2:8" x14ac:dyDescent="0.4">
      <c r="B261" s="34"/>
      <c r="C261" s="34"/>
      <c r="D261" s="34"/>
      <c r="E261" s="34"/>
      <c r="F261" s="34"/>
      <c r="G261" s="34"/>
      <c r="H261" s="34"/>
    </row>
    <row r="262" spans="2:8" x14ac:dyDescent="0.4">
      <c r="B262" s="34"/>
      <c r="C262" s="34"/>
      <c r="D262" s="34"/>
      <c r="E262" s="34"/>
      <c r="F262" s="34"/>
      <c r="G262" s="34"/>
      <c r="H262" s="34"/>
    </row>
    <row r="263" spans="2:8" x14ac:dyDescent="0.4">
      <c r="B263" s="34"/>
      <c r="C263" s="34"/>
      <c r="D263" s="34"/>
      <c r="E263" s="34"/>
      <c r="F263" s="34"/>
      <c r="G263" s="34"/>
      <c r="H263" s="34"/>
    </row>
    <row r="264" spans="2:8" x14ac:dyDescent="0.4">
      <c r="B264" s="34"/>
      <c r="C264" s="34"/>
      <c r="D264" s="34"/>
      <c r="E264" s="34"/>
      <c r="F264" s="34"/>
      <c r="G264" s="34"/>
      <c r="H264" s="34"/>
    </row>
  </sheetData>
  <mergeCells count="12">
    <mergeCell ref="B159:B192"/>
    <mergeCell ref="C159:C174"/>
    <mergeCell ref="C175:C191"/>
    <mergeCell ref="B193:B249"/>
    <mergeCell ref="C193:C219"/>
    <mergeCell ref="C220:C248"/>
    <mergeCell ref="B2:H2"/>
    <mergeCell ref="B3:H3"/>
    <mergeCell ref="B5:D5"/>
    <mergeCell ref="B6:B158"/>
    <mergeCell ref="C6:C77"/>
    <mergeCell ref="C78:C15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026F1-CBE3-44F7-AB86-8E6DEF130C8B}">
  <sheetPr>
    <pageSetUpPr fitToPage="1"/>
  </sheetPr>
  <dimension ref="B1:H264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245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+E7+E11+E18+E25+E28+E32+E45+E55</f>
        <v>114478000</v>
      </c>
      <c r="F6" s="11">
        <f>+F7+F11+F18+F25+F28+F32+F45+F55</f>
        <v>104276370</v>
      </c>
      <c r="G6" s="11">
        <f>E6-F6</f>
        <v>10201630</v>
      </c>
      <c r="H6" s="11"/>
    </row>
    <row r="7" spans="2:8" x14ac:dyDescent="0.4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x14ac:dyDescent="0.4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112788000</v>
      </c>
      <c r="F11" s="14">
        <f>+F12+F13+F14+F15+F16+F17</f>
        <v>103111394</v>
      </c>
      <c r="G11" s="14">
        <f t="shared" si="0"/>
        <v>9676606</v>
      </c>
      <c r="H11" s="14"/>
    </row>
    <row r="12" spans="2:8" x14ac:dyDescent="0.4">
      <c r="B12" s="12"/>
      <c r="C12" s="12"/>
      <c r="D12" s="13" t="s">
        <v>13</v>
      </c>
      <c r="E12" s="14">
        <v>112788000</v>
      </c>
      <c r="F12" s="14">
        <v>103111394</v>
      </c>
      <c r="G12" s="14">
        <f t="shared" si="0"/>
        <v>9676606</v>
      </c>
      <c r="H12" s="14"/>
    </row>
    <row r="13" spans="2:8" x14ac:dyDescent="0.4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x14ac:dyDescent="0.4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x14ac:dyDescent="0.4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  <c r="H32" s="14"/>
    </row>
    <row r="33" spans="2:8" x14ac:dyDescent="0.4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x14ac:dyDescent="0.4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x14ac:dyDescent="0.4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">
      <c r="B45" s="12"/>
      <c r="C45" s="12"/>
      <c r="D45" s="13" t="s">
        <v>43</v>
      </c>
      <c r="E45" s="14">
        <f>+E46+E47+E48+E49+E50+E51+E52+E53+E54</f>
        <v>1690000</v>
      </c>
      <c r="F45" s="14">
        <f>+F46+F47+F48+F49+F50+F51+F52+F53+F54</f>
        <v>1164976</v>
      </c>
      <c r="G45" s="14">
        <f t="shared" si="0"/>
        <v>525024</v>
      </c>
      <c r="H45" s="14"/>
    </row>
    <row r="46" spans="2:8" x14ac:dyDescent="0.4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45</v>
      </c>
      <c r="E47" s="14">
        <v>1690000</v>
      </c>
      <c r="F47" s="14">
        <v>1164976</v>
      </c>
      <c r="G47" s="14">
        <f t="shared" si="0"/>
        <v>525024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">
      <c r="B56" s="12"/>
      <c r="C56" s="12"/>
      <c r="D56" s="13" t="s">
        <v>54</v>
      </c>
      <c r="E56" s="14">
        <f>+E57</f>
        <v>84123000</v>
      </c>
      <c r="F56" s="14">
        <f>+F57</f>
        <v>87661775</v>
      </c>
      <c r="G56" s="14">
        <f t="shared" si="0"/>
        <v>-3538775</v>
      </c>
      <c r="H56" s="14"/>
    </row>
    <row r="57" spans="2:8" x14ac:dyDescent="0.4">
      <c r="B57" s="12"/>
      <c r="C57" s="12"/>
      <c r="D57" s="13" t="s">
        <v>55</v>
      </c>
      <c r="E57" s="14">
        <f>+E58+E59+E60+E61+E62+E63</f>
        <v>84123000</v>
      </c>
      <c r="F57" s="14">
        <f>+F58+F59+F60+F61+F62+F63</f>
        <v>87661775</v>
      </c>
      <c r="G57" s="14">
        <f t="shared" si="0"/>
        <v>-3538775</v>
      </c>
      <c r="H57" s="14"/>
    </row>
    <row r="58" spans="2:8" x14ac:dyDescent="0.4">
      <c r="B58" s="12"/>
      <c r="C58" s="12"/>
      <c r="D58" s="13" t="s">
        <v>56</v>
      </c>
      <c r="E58" s="14">
        <v>16762000</v>
      </c>
      <c r="F58" s="14">
        <v>16852806</v>
      </c>
      <c r="G58" s="14">
        <f t="shared" si="0"/>
        <v>-90806</v>
      </c>
      <c r="H58" s="14"/>
    </row>
    <row r="59" spans="2:8" x14ac:dyDescent="0.4">
      <c r="B59" s="12"/>
      <c r="C59" s="12"/>
      <c r="D59" s="13" t="s">
        <v>42</v>
      </c>
      <c r="E59" s="14">
        <v>65057000</v>
      </c>
      <c r="F59" s="14">
        <v>67150964</v>
      </c>
      <c r="G59" s="14">
        <f t="shared" si="0"/>
        <v>-2093964</v>
      </c>
      <c r="H59" s="14"/>
    </row>
    <row r="60" spans="2:8" x14ac:dyDescent="0.4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">
      <c r="B61" s="12"/>
      <c r="C61" s="12"/>
      <c r="D61" s="13" t="s">
        <v>45</v>
      </c>
      <c r="E61" s="14">
        <v>2304000</v>
      </c>
      <c r="F61" s="14">
        <v>3658005</v>
      </c>
      <c r="G61" s="14">
        <f t="shared" si="0"/>
        <v>-1354005</v>
      </c>
      <c r="H61" s="14"/>
    </row>
    <row r="62" spans="2:8" x14ac:dyDescent="0.4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">
      <c r="B64" s="12"/>
      <c r="C64" s="12"/>
      <c r="D64" s="13" t="s">
        <v>57</v>
      </c>
      <c r="E64" s="14">
        <f>+E65+E66</f>
        <v>0</v>
      </c>
      <c r="F64" s="14">
        <f>+F65+F66</f>
        <v>0</v>
      </c>
      <c r="G64" s="14">
        <f t="shared" si="0"/>
        <v>0</v>
      </c>
      <c r="H64" s="14"/>
    </row>
    <row r="65" spans="2:8" x14ac:dyDescent="0.4">
      <c r="B65" s="12"/>
      <c r="C65" s="12"/>
      <c r="D65" s="13" t="s">
        <v>58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59</v>
      </c>
      <c r="E66" s="14"/>
      <c r="F66" s="14"/>
      <c r="G66" s="14">
        <f t="shared" si="0"/>
        <v>0</v>
      </c>
      <c r="H66" s="14"/>
    </row>
    <row r="67" spans="2:8" x14ac:dyDescent="0.4">
      <c r="B67" s="12"/>
      <c r="C67" s="12"/>
      <c r="D67" s="13" t="s">
        <v>60</v>
      </c>
      <c r="E67" s="14">
        <v>754000</v>
      </c>
      <c r="F67" s="14">
        <v>766114</v>
      </c>
      <c r="G67" s="14">
        <f t="shared" si="0"/>
        <v>-12114</v>
      </c>
      <c r="H67" s="14"/>
    </row>
    <row r="68" spans="2:8" x14ac:dyDescent="0.4">
      <c r="B68" s="12"/>
      <c r="C68" s="12"/>
      <c r="D68" s="13" t="s">
        <v>61</v>
      </c>
      <c r="E68" s="14"/>
      <c r="F68" s="14"/>
      <c r="G68" s="14">
        <f t="shared" si="0"/>
        <v>0</v>
      </c>
      <c r="H68" s="14"/>
    </row>
    <row r="69" spans="2:8" x14ac:dyDescent="0.4">
      <c r="B69" s="12"/>
      <c r="C69" s="12"/>
      <c r="D69" s="13" t="s">
        <v>62</v>
      </c>
      <c r="E69" s="14">
        <v>1000</v>
      </c>
      <c r="F69" s="14">
        <v>680</v>
      </c>
      <c r="G69" s="14">
        <f t="shared" si="0"/>
        <v>320</v>
      </c>
      <c r="H69" s="14"/>
    </row>
    <row r="70" spans="2:8" x14ac:dyDescent="0.4">
      <c r="B70" s="12"/>
      <c r="C70" s="12"/>
      <c r="D70" s="13" t="s">
        <v>63</v>
      </c>
      <c r="E70" s="14">
        <f>+E71+E72+E73+E75</f>
        <v>280000</v>
      </c>
      <c r="F70" s="14">
        <f>+F71+F72+F73+F75</f>
        <v>381070</v>
      </c>
      <c r="G70" s="14">
        <f t="shared" si="0"/>
        <v>-101070</v>
      </c>
      <c r="H70" s="14"/>
    </row>
    <row r="71" spans="2:8" x14ac:dyDescent="0.4">
      <c r="B71" s="12"/>
      <c r="C71" s="12"/>
      <c r="D71" s="13" t="s">
        <v>64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65</v>
      </c>
      <c r="E72" s="14">
        <v>270000</v>
      </c>
      <c r="F72" s="14">
        <v>363000</v>
      </c>
      <c r="G72" s="14">
        <f t="shared" si="1"/>
        <v>-93000</v>
      </c>
      <c r="H72" s="14"/>
    </row>
    <row r="73" spans="2:8" x14ac:dyDescent="0.4">
      <c r="B73" s="12"/>
      <c r="C73" s="12"/>
      <c r="D73" s="13" t="s">
        <v>66</v>
      </c>
      <c r="E73" s="14">
        <f>+E74</f>
        <v>10000</v>
      </c>
      <c r="F73" s="14">
        <f>+F74</f>
        <v>18070</v>
      </c>
      <c r="G73" s="14">
        <f t="shared" si="1"/>
        <v>-8070</v>
      </c>
      <c r="H73" s="14"/>
    </row>
    <row r="74" spans="2:8" x14ac:dyDescent="0.4">
      <c r="B74" s="12"/>
      <c r="C74" s="12"/>
      <c r="D74" s="13" t="s">
        <v>67</v>
      </c>
      <c r="E74" s="14">
        <v>10000</v>
      </c>
      <c r="F74" s="14">
        <v>18070</v>
      </c>
      <c r="G74" s="14">
        <f t="shared" si="1"/>
        <v>-8070</v>
      </c>
      <c r="H74" s="14"/>
    </row>
    <row r="75" spans="2:8" x14ac:dyDescent="0.4">
      <c r="B75" s="12"/>
      <c r="C75" s="12"/>
      <c r="D75" s="13" t="s">
        <v>68</v>
      </c>
      <c r="E75" s="14"/>
      <c r="F75" s="14"/>
      <c r="G75" s="14">
        <f t="shared" si="1"/>
        <v>0</v>
      </c>
      <c r="H75" s="14"/>
    </row>
    <row r="76" spans="2:8" x14ac:dyDescent="0.4">
      <c r="B76" s="12"/>
      <c r="C76" s="12"/>
      <c r="D76" s="13" t="s">
        <v>69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5"/>
      <c r="D77" s="16" t="s">
        <v>70</v>
      </c>
      <c r="E77" s="17">
        <f>+E6+E56+E64+E67+E68+E69+E70+E76</f>
        <v>199636000</v>
      </c>
      <c r="F77" s="17">
        <f>+F6+F56+F64+F67+F68+F69+F70+F76</f>
        <v>193086009</v>
      </c>
      <c r="G77" s="17">
        <f t="shared" si="1"/>
        <v>6549991</v>
      </c>
      <c r="H77" s="17"/>
    </row>
    <row r="78" spans="2:8" x14ac:dyDescent="0.4">
      <c r="B78" s="12"/>
      <c r="C78" s="9" t="s">
        <v>71</v>
      </c>
      <c r="D78" s="13" t="s">
        <v>72</v>
      </c>
      <c r="E78" s="14">
        <f>+E79+E80+E81+E98+E99+E100+E101+E102</f>
        <v>112032000</v>
      </c>
      <c r="F78" s="14">
        <f>+F79+F80+F81+F98+F99+F100+F101+F102</f>
        <v>109693933</v>
      </c>
      <c r="G78" s="14">
        <f t="shared" si="1"/>
        <v>2338067</v>
      </c>
      <c r="H78" s="14"/>
    </row>
    <row r="79" spans="2:8" x14ac:dyDescent="0.4">
      <c r="B79" s="12"/>
      <c r="C79" s="12"/>
      <c r="D79" s="13" t="s">
        <v>73</v>
      </c>
      <c r="E79" s="14"/>
      <c r="F79" s="14"/>
      <c r="G79" s="14">
        <f t="shared" si="1"/>
        <v>0</v>
      </c>
      <c r="H79" s="14"/>
    </row>
    <row r="80" spans="2:8" x14ac:dyDescent="0.4">
      <c r="B80" s="12"/>
      <c r="C80" s="12"/>
      <c r="D80" s="13" t="s">
        <v>74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75</v>
      </c>
      <c r="E81" s="14">
        <f>+E82+E83+E84+E85+E86+E87+E88+E89+E90+E91+E92+E93+E94+E95+E96+E97</f>
        <v>57780000</v>
      </c>
      <c r="F81" s="14">
        <f>+F82+F83+F84+F85+F86+F87+F88+F89+F90+F91+F92+F93+F94+F95+F96+F97</f>
        <v>50792985</v>
      </c>
      <c r="G81" s="14">
        <f t="shared" si="1"/>
        <v>6987015</v>
      </c>
      <c r="H81" s="14"/>
    </row>
    <row r="82" spans="2:8" x14ac:dyDescent="0.4">
      <c r="B82" s="12"/>
      <c r="C82" s="12"/>
      <c r="D82" s="13" t="s">
        <v>76</v>
      </c>
      <c r="E82" s="14">
        <v>36048000</v>
      </c>
      <c r="F82" s="14">
        <v>30459292</v>
      </c>
      <c r="G82" s="14">
        <f t="shared" si="1"/>
        <v>5588708</v>
      </c>
      <c r="H82" s="14"/>
    </row>
    <row r="83" spans="2:8" x14ac:dyDescent="0.4">
      <c r="B83" s="12"/>
      <c r="C83" s="12"/>
      <c r="D83" s="13" t="s">
        <v>77</v>
      </c>
      <c r="E83" s="14">
        <v>552000</v>
      </c>
      <c r="F83" s="14">
        <v>823500</v>
      </c>
      <c r="G83" s="14">
        <f t="shared" si="1"/>
        <v>-271500</v>
      </c>
      <c r="H83" s="14"/>
    </row>
    <row r="84" spans="2:8" x14ac:dyDescent="0.4">
      <c r="B84" s="12"/>
      <c r="C84" s="12"/>
      <c r="D84" s="13" t="s">
        <v>78</v>
      </c>
      <c r="E84" s="14">
        <v>900000</v>
      </c>
      <c r="F84" s="14">
        <v>862000</v>
      </c>
      <c r="G84" s="14">
        <f t="shared" si="1"/>
        <v>38000</v>
      </c>
      <c r="H84" s="14"/>
    </row>
    <row r="85" spans="2:8" x14ac:dyDescent="0.4">
      <c r="B85" s="12"/>
      <c r="C85" s="12"/>
      <c r="D85" s="13" t="s">
        <v>79</v>
      </c>
      <c r="E85" s="14">
        <v>816000</v>
      </c>
      <c r="F85" s="14">
        <v>650739</v>
      </c>
      <c r="G85" s="14">
        <f t="shared" si="1"/>
        <v>165261</v>
      </c>
      <c r="H85" s="14"/>
    </row>
    <row r="86" spans="2:8" x14ac:dyDescent="0.4">
      <c r="B86" s="12"/>
      <c r="C86" s="12"/>
      <c r="D86" s="13" t="s">
        <v>80</v>
      </c>
      <c r="E86" s="14">
        <v>648000</v>
      </c>
      <c r="F86" s="14">
        <v>726000</v>
      </c>
      <c r="G86" s="14">
        <f t="shared" si="1"/>
        <v>-78000</v>
      </c>
      <c r="H86" s="14"/>
    </row>
    <row r="87" spans="2:8" x14ac:dyDescent="0.4">
      <c r="B87" s="12"/>
      <c r="C87" s="12"/>
      <c r="D87" s="13" t="s">
        <v>81</v>
      </c>
      <c r="E87" s="14">
        <v>372000</v>
      </c>
      <c r="F87" s="14">
        <v>522800</v>
      </c>
      <c r="G87" s="14">
        <f t="shared" si="1"/>
        <v>-150800</v>
      </c>
      <c r="H87" s="14"/>
    </row>
    <row r="88" spans="2:8" x14ac:dyDescent="0.4">
      <c r="B88" s="12"/>
      <c r="C88" s="12"/>
      <c r="D88" s="13" t="s">
        <v>82</v>
      </c>
      <c r="E88" s="14">
        <v>60000</v>
      </c>
      <c r="F88" s="14">
        <v>50000</v>
      </c>
      <c r="G88" s="14">
        <f t="shared" si="1"/>
        <v>10000</v>
      </c>
      <c r="H88" s="14"/>
    </row>
    <row r="89" spans="2:8" x14ac:dyDescent="0.4">
      <c r="B89" s="12"/>
      <c r="C89" s="12"/>
      <c r="D89" s="13" t="s">
        <v>83</v>
      </c>
      <c r="E89" s="14">
        <v>4392000</v>
      </c>
      <c r="F89" s="14">
        <v>4332000</v>
      </c>
      <c r="G89" s="14">
        <f t="shared" si="1"/>
        <v>60000</v>
      </c>
      <c r="H89" s="14"/>
    </row>
    <row r="90" spans="2:8" x14ac:dyDescent="0.4">
      <c r="B90" s="12"/>
      <c r="C90" s="12"/>
      <c r="D90" s="13" t="s">
        <v>84</v>
      </c>
      <c r="E90" s="14">
        <v>936000</v>
      </c>
      <c r="F90" s="14">
        <v>803192</v>
      </c>
      <c r="G90" s="14">
        <f t="shared" si="1"/>
        <v>132808</v>
      </c>
      <c r="H90" s="14"/>
    </row>
    <row r="91" spans="2:8" x14ac:dyDescent="0.4">
      <c r="B91" s="12"/>
      <c r="C91" s="12"/>
      <c r="D91" s="13" t="s">
        <v>85</v>
      </c>
      <c r="E91" s="14">
        <v>48000</v>
      </c>
      <c r="F91" s="14">
        <v>79000</v>
      </c>
      <c r="G91" s="14">
        <f t="shared" si="1"/>
        <v>-31000</v>
      </c>
      <c r="H91" s="14"/>
    </row>
    <row r="92" spans="2:8" x14ac:dyDescent="0.4">
      <c r="B92" s="12"/>
      <c r="C92" s="12"/>
      <c r="D92" s="13" t="s">
        <v>86</v>
      </c>
      <c r="E92" s="14"/>
      <c r="F92" s="14"/>
      <c r="G92" s="14">
        <f t="shared" si="1"/>
        <v>0</v>
      </c>
      <c r="H92" s="14"/>
    </row>
    <row r="93" spans="2:8" x14ac:dyDescent="0.4">
      <c r="B93" s="12"/>
      <c r="C93" s="12"/>
      <c r="D93" s="13" t="s">
        <v>87</v>
      </c>
      <c r="E93" s="14">
        <v>5688000</v>
      </c>
      <c r="F93" s="14">
        <v>4772803</v>
      </c>
      <c r="G93" s="14">
        <f t="shared" si="1"/>
        <v>915197</v>
      </c>
      <c r="H93" s="14"/>
    </row>
    <row r="94" spans="2:8" x14ac:dyDescent="0.4">
      <c r="B94" s="12"/>
      <c r="C94" s="12"/>
      <c r="D94" s="13" t="s">
        <v>88</v>
      </c>
      <c r="E94" s="14">
        <v>924000</v>
      </c>
      <c r="F94" s="14">
        <v>1220820</v>
      </c>
      <c r="G94" s="14">
        <f t="shared" si="1"/>
        <v>-296820</v>
      </c>
      <c r="H94" s="14"/>
    </row>
    <row r="95" spans="2:8" x14ac:dyDescent="0.4">
      <c r="B95" s="12"/>
      <c r="C95" s="12"/>
      <c r="D95" s="13" t="s">
        <v>89</v>
      </c>
      <c r="E95" s="14">
        <v>144000</v>
      </c>
      <c r="F95" s="14">
        <v>97206</v>
      </c>
      <c r="G95" s="14">
        <f t="shared" si="1"/>
        <v>46794</v>
      </c>
      <c r="H95" s="14"/>
    </row>
    <row r="96" spans="2:8" x14ac:dyDescent="0.4">
      <c r="B96" s="12"/>
      <c r="C96" s="12"/>
      <c r="D96" s="13" t="s">
        <v>90</v>
      </c>
      <c r="E96" s="14">
        <v>4764000</v>
      </c>
      <c r="F96" s="14">
        <v>4202966</v>
      </c>
      <c r="G96" s="14">
        <f t="shared" si="1"/>
        <v>561034</v>
      </c>
      <c r="H96" s="14"/>
    </row>
    <row r="97" spans="2:8" x14ac:dyDescent="0.4">
      <c r="B97" s="12"/>
      <c r="C97" s="12"/>
      <c r="D97" s="13" t="s">
        <v>91</v>
      </c>
      <c r="E97" s="14">
        <v>1488000</v>
      </c>
      <c r="F97" s="14">
        <v>1190667</v>
      </c>
      <c r="G97" s="14">
        <f t="shared" si="1"/>
        <v>297333</v>
      </c>
      <c r="H97" s="14"/>
    </row>
    <row r="98" spans="2:8" x14ac:dyDescent="0.4">
      <c r="B98" s="12"/>
      <c r="C98" s="12"/>
      <c r="D98" s="13" t="s">
        <v>92</v>
      </c>
      <c r="E98" s="14">
        <v>13377000</v>
      </c>
      <c r="F98" s="14">
        <v>10925996</v>
      </c>
      <c r="G98" s="14">
        <f t="shared" si="1"/>
        <v>2451004</v>
      </c>
      <c r="H98" s="14"/>
    </row>
    <row r="99" spans="2:8" x14ac:dyDescent="0.4">
      <c r="B99" s="12"/>
      <c r="C99" s="12"/>
      <c r="D99" s="13" t="s">
        <v>93</v>
      </c>
      <c r="E99" s="14">
        <v>15213000</v>
      </c>
      <c r="F99" s="14">
        <v>19237181</v>
      </c>
      <c r="G99" s="14">
        <f t="shared" si="1"/>
        <v>-4024181</v>
      </c>
      <c r="H99" s="14"/>
    </row>
    <row r="100" spans="2:8" x14ac:dyDescent="0.4">
      <c r="B100" s="12"/>
      <c r="C100" s="12"/>
      <c r="D100" s="13" t="s">
        <v>94</v>
      </c>
      <c r="E100" s="14">
        <v>14304000</v>
      </c>
      <c r="F100" s="14">
        <v>17243203</v>
      </c>
      <c r="G100" s="14">
        <f t="shared" si="1"/>
        <v>-2939203</v>
      </c>
      <c r="H100" s="14"/>
    </row>
    <row r="101" spans="2:8" x14ac:dyDescent="0.4">
      <c r="B101" s="12"/>
      <c r="C101" s="12"/>
      <c r="D101" s="13" t="s">
        <v>95</v>
      </c>
      <c r="E101" s="14"/>
      <c r="F101" s="14"/>
      <c r="G101" s="14">
        <f t="shared" si="1"/>
        <v>0</v>
      </c>
      <c r="H101" s="14"/>
    </row>
    <row r="102" spans="2:8" x14ac:dyDescent="0.4">
      <c r="B102" s="12"/>
      <c r="C102" s="12"/>
      <c r="D102" s="13" t="s">
        <v>96</v>
      </c>
      <c r="E102" s="14">
        <f>+E103</f>
        <v>11358000</v>
      </c>
      <c r="F102" s="14">
        <f>+F103</f>
        <v>11494568</v>
      </c>
      <c r="G102" s="14">
        <f t="shared" si="1"/>
        <v>-136568</v>
      </c>
      <c r="H102" s="14"/>
    </row>
    <row r="103" spans="2:8" x14ac:dyDescent="0.4">
      <c r="B103" s="12"/>
      <c r="C103" s="12"/>
      <c r="D103" s="13" t="s">
        <v>97</v>
      </c>
      <c r="E103" s="14">
        <v>11358000</v>
      </c>
      <c r="F103" s="14">
        <v>11494568</v>
      </c>
      <c r="G103" s="14">
        <f t="shared" si="1"/>
        <v>-136568</v>
      </c>
      <c r="H103" s="14"/>
    </row>
    <row r="104" spans="2:8" x14ac:dyDescent="0.4">
      <c r="B104" s="12"/>
      <c r="C104" s="12"/>
      <c r="D104" s="13" t="s">
        <v>98</v>
      </c>
      <c r="E104" s="14">
        <f>+E105+E106+E107+E108+E109+E110+E111+E112+E113+E114+E115+E116+E117+E118+E119+E120+E121</f>
        <v>30082000</v>
      </c>
      <c r="F104" s="14">
        <f>+F105+F106+F107+F108+F109+F110+F111+F112+F113+F114+F115+F116+F117+F118+F119+F120+F121</f>
        <v>28671440</v>
      </c>
      <c r="G104" s="14">
        <f t="shared" si="1"/>
        <v>1410560</v>
      </c>
      <c r="H104" s="14"/>
    </row>
    <row r="105" spans="2:8" x14ac:dyDescent="0.4">
      <c r="B105" s="12"/>
      <c r="C105" s="12"/>
      <c r="D105" s="13" t="s">
        <v>99</v>
      </c>
      <c r="E105" s="14">
        <v>12597000</v>
      </c>
      <c r="F105" s="14">
        <v>13385330</v>
      </c>
      <c r="G105" s="14">
        <f t="shared" si="1"/>
        <v>-788330</v>
      </c>
      <c r="H105" s="14"/>
    </row>
    <row r="106" spans="2:8" x14ac:dyDescent="0.4">
      <c r="B106" s="12"/>
      <c r="C106" s="12"/>
      <c r="D106" s="13" t="s">
        <v>100</v>
      </c>
      <c r="E106" s="14">
        <v>4488000</v>
      </c>
      <c r="F106" s="14">
        <v>4042809</v>
      </c>
      <c r="G106" s="14">
        <f t="shared" si="1"/>
        <v>445191</v>
      </c>
      <c r="H106" s="14"/>
    </row>
    <row r="107" spans="2:8" x14ac:dyDescent="0.4">
      <c r="B107" s="12"/>
      <c r="C107" s="12"/>
      <c r="D107" s="13" t="s">
        <v>101</v>
      </c>
      <c r="E107" s="14"/>
      <c r="F107" s="14"/>
      <c r="G107" s="14">
        <f t="shared" si="1"/>
        <v>0</v>
      </c>
      <c r="H107" s="14"/>
    </row>
    <row r="108" spans="2:8" x14ac:dyDescent="0.4">
      <c r="B108" s="12"/>
      <c r="C108" s="12"/>
      <c r="D108" s="13" t="s">
        <v>102</v>
      </c>
      <c r="E108" s="14">
        <v>768000</v>
      </c>
      <c r="F108" s="14">
        <v>789241</v>
      </c>
      <c r="G108" s="14">
        <f t="shared" si="1"/>
        <v>-21241</v>
      </c>
      <c r="H108" s="14"/>
    </row>
    <row r="109" spans="2:8" x14ac:dyDescent="0.4">
      <c r="B109" s="12"/>
      <c r="C109" s="12"/>
      <c r="D109" s="13" t="s">
        <v>103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104</v>
      </c>
      <c r="E110" s="14">
        <v>408000</v>
      </c>
      <c r="F110" s="14">
        <v>362954</v>
      </c>
      <c r="G110" s="14">
        <f t="shared" si="1"/>
        <v>45046</v>
      </c>
      <c r="H110" s="14"/>
    </row>
    <row r="111" spans="2:8" x14ac:dyDescent="0.4">
      <c r="B111" s="12"/>
      <c r="C111" s="12"/>
      <c r="D111" s="13" t="s">
        <v>105</v>
      </c>
      <c r="E111" s="14">
        <v>48000</v>
      </c>
      <c r="F111" s="14">
        <v>62237</v>
      </c>
      <c r="G111" s="14">
        <f t="shared" si="1"/>
        <v>-14237</v>
      </c>
      <c r="H111" s="14"/>
    </row>
    <row r="112" spans="2:8" x14ac:dyDescent="0.4">
      <c r="B112" s="12"/>
      <c r="C112" s="12"/>
      <c r="D112" s="13" t="s">
        <v>106</v>
      </c>
      <c r="E112" s="14">
        <v>360000</v>
      </c>
      <c r="F112" s="14">
        <v>355803</v>
      </c>
      <c r="G112" s="14">
        <f t="shared" si="1"/>
        <v>4197</v>
      </c>
      <c r="H112" s="14"/>
    </row>
    <row r="113" spans="2:8" x14ac:dyDescent="0.4">
      <c r="B113" s="12"/>
      <c r="C113" s="12"/>
      <c r="D113" s="13" t="s">
        <v>107</v>
      </c>
      <c r="E113" s="14">
        <v>12000</v>
      </c>
      <c r="F113" s="14"/>
      <c r="G113" s="14">
        <f t="shared" si="1"/>
        <v>12000</v>
      </c>
      <c r="H113" s="14"/>
    </row>
    <row r="114" spans="2:8" x14ac:dyDescent="0.4">
      <c r="B114" s="12"/>
      <c r="C114" s="12"/>
      <c r="D114" s="13" t="s">
        <v>108</v>
      </c>
      <c r="E114" s="14">
        <v>10206000</v>
      </c>
      <c r="F114" s="14">
        <v>8032196</v>
      </c>
      <c r="G114" s="14">
        <f t="shared" si="1"/>
        <v>2173804</v>
      </c>
      <c r="H114" s="14"/>
    </row>
    <row r="115" spans="2:8" x14ac:dyDescent="0.4">
      <c r="B115" s="12"/>
      <c r="C115" s="12"/>
      <c r="D115" s="13" t="s">
        <v>109</v>
      </c>
      <c r="E115" s="14"/>
      <c r="F115" s="14"/>
      <c r="G115" s="14">
        <f t="shared" si="1"/>
        <v>0</v>
      </c>
      <c r="H115" s="14"/>
    </row>
    <row r="116" spans="2:8" x14ac:dyDescent="0.4">
      <c r="B116" s="12"/>
      <c r="C116" s="12"/>
      <c r="D116" s="13" t="s">
        <v>110</v>
      </c>
      <c r="E116" s="14">
        <v>864000</v>
      </c>
      <c r="F116" s="14">
        <v>1117272</v>
      </c>
      <c r="G116" s="14">
        <f t="shared" si="1"/>
        <v>-253272</v>
      </c>
      <c r="H116" s="14"/>
    </row>
    <row r="117" spans="2:8" x14ac:dyDescent="0.4">
      <c r="B117" s="12"/>
      <c r="C117" s="12"/>
      <c r="D117" s="13" t="s">
        <v>111</v>
      </c>
      <c r="E117" s="14">
        <v>151000</v>
      </c>
      <c r="F117" s="14">
        <v>397936</v>
      </c>
      <c r="G117" s="14">
        <f t="shared" si="1"/>
        <v>-246936</v>
      </c>
      <c r="H117" s="14"/>
    </row>
    <row r="118" spans="2:8" x14ac:dyDescent="0.4">
      <c r="B118" s="12"/>
      <c r="C118" s="12"/>
      <c r="D118" s="13" t="s">
        <v>112</v>
      </c>
      <c r="E118" s="14">
        <v>180000</v>
      </c>
      <c r="F118" s="14">
        <v>115654</v>
      </c>
      <c r="G118" s="14">
        <f t="shared" si="1"/>
        <v>64346</v>
      </c>
      <c r="H118" s="14"/>
    </row>
    <row r="119" spans="2:8" x14ac:dyDescent="0.4">
      <c r="B119" s="12"/>
      <c r="C119" s="12"/>
      <c r="D119" s="13" t="s">
        <v>113</v>
      </c>
      <c r="E119" s="14"/>
      <c r="F119" s="14"/>
      <c r="G119" s="14">
        <f t="shared" si="1"/>
        <v>0</v>
      </c>
      <c r="H119" s="14"/>
    </row>
    <row r="120" spans="2:8" x14ac:dyDescent="0.4">
      <c r="B120" s="12"/>
      <c r="C120" s="12"/>
      <c r="D120" s="13" t="s">
        <v>114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115</v>
      </c>
      <c r="E121" s="14"/>
      <c r="F121" s="14">
        <v>10008</v>
      </c>
      <c r="G121" s="14">
        <f t="shared" si="1"/>
        <v>-10008</v>
      </c>
      <c r="H121" s="14"/>
    </row>
    <row r="122" spans="2:8" x14ac:dyDescent="0.4">
      <c r="B122" s="12"/>
      <c r="C122" s="12"/>
      <c r="D122" s="13" t="s">
        <v>116</v>
      </c>
      <c r="E122" s="14">
        <f>+E123+E124+E125+E126+E127+E128+E129+E130+E131+E132+E133+E134+E135+E136+E137+E138+E139+E140+E141+E142</f>
        <v>14682000</v>
      </c>
      <c r="F122" s="14">
        <f>+F123+F124+F125+F126+F127+F128+F129+F130+F131+F132+F133+F134+F135+F136+F137+F138+F139+F140+F141+F142</f>
        <v>14984504</v>
      </c>
      <c r="G122" s="14">
        <f t="shared" si="1"/>
        <v>-302504</v>
      </c>
      <c r="H122" s="14"/>
    </row>
    <row r="123" spans="2:8" x14ac:dyDescent="0.4">
      <c r="B123" s="12"/>
      <c r="C123" s="12"/>
      <c r="D123" s="13" t="s">
        <v>117</v>
      </c>
      <c r="E123" s="14">
        <v>500000</v>
      </c>
      <c r="F123" s="14">
        <v>533461</v>
      </c>
      <c r="G123" s="14">
        <f t="shared" si="1"/>
        <v>-33461</v>
      </c>
      <c r="H123" s="14"/>
    </row>
    <row r="124" spans="2:8" x14ac:dyDescent="0.4">
      <c r="B124" s="12"/>
      <c r="C124" s="12"/>
      <c r="D124" s="13" t="s">
        <v>118</v>
      </c>
      <c r="E124" s="14">
        <v>100000</v>
      </c>
      <c r="F124" s="14">
        <v>15251</v>
      </c>
      <c r="G124" s="14">
        <f t="shared" si="1"/>
        <v>84749</v>
      </c>
      <c r="H124" s="14"/>
    </row>
    <row r="125" spans="2:8" x14ac:dyDescent="0.4">
      <c r="B125" s="12"/>
      <c r="C125" s="12"/>
      <c r="D125" s="13" t="s">
        <v>119</v>
      </c>
      <c r="E125" s="14">
        <v>10000</v>
      </c>
      <c r="F125" s="14">
        <v>45438</v>
      </c>
      <c r="G125" s="14">
        <f t="shared" si="1"/>
        <v>-35438</v>
      </c>
      <c r="H125" s="14"/>
    </row>
    <row r="126" spans="2:8" x14ac:dyDescent="0.4">
      <c r="B126" s="12"/>
      <c r="C126" s="12"/>
      <c r="D126" s="13" t="s">
        <v>120</v>
      </c>
      <c r="E126" s="14">
        <v>10000</v>
      </c>
      <c r="F126" s="14">
        <v>383127</v>
      </c>
      <c r="G126" s="14">
        <f t="shared" si="1"/>
        <v>-373127</v>
      </c>
      <c r="H126" s="14"/>
    </row>
    <row r="127" spans="2:8" x14ac:dyDescent="0.4">
      <c r="B127" s="12"/>
      <c r="C127" s="12"/>
      <c r="D127" s="13" t="s">
        <v>121</v>
      </c>
      <c r="E127" s="14">
        <v>241000</v>
      </c>
      <c r="F127" s="14">
        <v>410408</v>
      </c>
      <c r="G127" s="14">
        <f t="shared" si="1"/>
        <v>-169408</v>
      </c>
      <c r="H127" s="14"/>
    </row>
    <row r="128" spans="2:8" x14ac:dyDescent="0.4">
      <c r="B128" s="12"/>
      <c r="C128" s="12"/>
      <c r="D128" s="13" t="s">
        <v>122</v>
      </c>
      <c r="E128" s="14">
        <v>40000</v>
      </c>
      <c r="F128" s="14"/>
      <c r="G128" s="14">
        <f t="shared" si="1"/>
        <v>40000</v>
      </c>
      <c r="H128" s="14"/>
    </row>
    <row r="129" spans="2:8" x14ac:dyDescent="0.4">
      <c r="B129" s="12"/>
      <c r="C129" s="12"/>
      <c r="D129" s="13" t="s">
        <v>123</v>
      </c>
      <c r="E129" s="14">
        <v>1810000</v>
      </c>
      <c r="F129" s="14">
        <v>723526</v>
      </c>
      <c r="G129" s="14">
        <f t="shared" si="1"/>
        <v>1086474</v>
      </c>
      <c r="H129" s="14"/>
    </row>
    <row r="130" spans="2:8" x14ac:dyDescent="0.4">
      <c r="B130" s="12"/>
      <c r="C130" s="12"/>
      <c r="D130" s="13" t="s">
        <v>124</v>
      </c>
      <c r="E130" s="14">
        <v>214000</v>
      </c>
      <c r="F130" s="14">
        <v>291579</v>
      </c>
      <c r="G130" s="14">
        <f t="shared" si="1"/>
        <v>-77579</v>
      </c>
      <c r="H130" s="14"/>
    </row>
    <row r="131" spans="2:8" x14ac:dyDescent="0.4">
      <c r="B131" s="12"/>
      <c r="C131" s="12"/>
      <c r="D131" s="13" t="s">
        <v>125</v>
      </c>
      <c r="E131" s="14"/>
      <c r="F131" s="14"/>
      <c r="G131" s="14">
        <f t="shared" si="1"/>
        <v>0</v>
      </c>
      <c r="H131" s="14"/>
    </row>
    <row r="132" spans="2:8" x14ac:dyDescent="0.4">
      <c r="B132" s="12"/>
      <c r="C132" s="12"/>
      <c r="D132" s="13" t="s">
        <v>126</v>
      </c>
      <c r="E132" s="14">
        <v>96000</v>
      </c>
      <c r="F132" s="14">
        <v>289857</v>
      </c>
      <c r="G132" s="14">
        <f t="shared" si="1"/>
        <v>-193857</v>
      </c>
      <c r="H132" s="14"/>
    </row>
    <row r="133" spans="2:8" x14ac:dyDescent="0.4">
      <c r="B133" s="12"/>
      <c r="C133" s="12"/>
      <c r="D133" s="13" t="s">
        <v>127</v>
      </c>
      <c r="E133" s="14">
        <v>10985000</v>
      </c>
      <c r="F133" s="14">
        <v>11375204</v>
      </c>
      <c r="G133" s="14">
        <f t="shared" si="1"/>
        <v>-390204</v>
      </c>
      <c r="H133" s="14"/>
    </row>
    <row r="134" spans="2:8" x14ac:dyDescent="0.4">
      <c r="B134" s="12"/>
      <c r="C134" s="12"/>
      <c r="D134" s="13" t="s">
        <v>128</v>
      </c>
      <c r="E134" s="14">
        <v>192000</v>
      </c>
      <c r="F134" s="14">
        <v>188188</v>
      </c>
      <c r="G134" s="14">
        <f t="shared" si="1"/>
        <v>3812</v>
      </c>
      <c r="H134" s="14"/>
    </row>
    <row r="135" spans="2:8" x14ac:dyDescent="0.4">
      <c r="B135" s="12"/>
      <c r="C135" s="12"/>
      <c r="D135" s="13" t="s">
        <v>111</v>
      </c>
      <c r="E135" s="14"/>
      <c r="F135" s="14">
        <v>52500</v>
      </c>
      <c r="G135" s="14">
        <f t="shared" ref="G135:G198" si="2">E135-F135</f>
        <v>-52500</v>
      </c>
      <c r="H135" s="14"/>
    </row>
    <row r="136" spans="2:8" x14ac:dyDescent="0.4">
      <c r="B136" s="12"/>
      <c r="C136" s="12"/>
      <c r="D136" s="13" t="s">
        <v>112</v>
      </c>
      <c r="E136" s="14"/>
      <c r="F136" s="14">
        <v>87481</v>
      </c>
      <c r="G136" s="14">
        <f t="shared" si="2"/>
        <v>-87481</v>
      </c>
      <c r="H136" s="14"/>
    </row>
    <row r="137" spans="2:8" x14ac:dyDescent="0.4">
      <c r="B137" s="12"/>
      <c r="C137" s="12"/>
      <c r="D137" s="13" t="s">
        <v>129</v>
      </c>
      <c r="E137" s="14">
        <v>144000</v>
      </c>
      <c r="F137" s="14">
        <v>176857</v>
      </c>
      <c r="G137" s="14">
        <f t="shared" si="2"/>
        <v>-32857</v>
      </c>
      <c r="H137" s="14"/>
    </row>
    <row r="138" spans="2:8" x14ac:dyDescent="0.4">
      <c r="B138" s="12"/>
      <c r="C138" s="12"/>
      <c r="D138" s="13" t="s">
        <v>130</v>
      </c>
      <c r="E138" s="14"/>
      <c r="F138" s="14">
        <v>88771</v>
      </c>
      <c r="G138" s="14">
        <f t="shared" si="2"/>
        <v>-88771</v>
      </c>
      <c r="H138" s="14"/>
    </row>
    <row r="139" spans="2:8" x14ac:dyDescent="0.4">
      <c r="B139" s="12"/>
      <c r="C139" s="12"/>
      <c r="D139" s="13" t="s">
        <v>131</v>
      </c>
      <c r="E139" s="14">
        <v>134000</v>
      </c>
      <c r="F139" s="14">
        <v>131592</v>
      </c>
      <c r="G139" s="14">
        <f t="shared" si="2"/>
        <v>2408</v>
      </c>
      <c r="H139" s="14"/>
    </row>
    <row r="140" spans="2:8" x14ac:dyDescent="0.4">
      <c r="B140" s="12"/>
      <c r="C140" s="12"/>
      <c r="D140" s="13" t="s">
        <v>132</v>
      </c>
      <c r="E140" s="14">
        <v>10000</v>
      </c>
      <c r="F140" s="14">
        <v>16034</v>
      </c>
      <c r="G140" s="14">
        <f t="shared" si="2"/>
        <v>-6034</v>
      </c>
      <c r="H140" s="14"/>
    </row>
    <row r="141" spans="2:8" x14ac:dyDescent="0.4">
      <c r="B141" s="12"/>
      <c r="C141" s="12"/>
      <c r="D141" s="13" t="s">
        <v>133</v>
      </c>
      <c r="E141" s="14">
        <v>120000</v>
      </c>
      <c r="F141" s="14">
        <v>111825</v>
      </c>
      <c r="G141" s="14">
        <f t="shared" si="2"/>
        <v>8175</v>
      </c>
      <c r="H141" s="14"/>
    </row>
    <row r="142" spans="2:8" x14ac:dyDescent="0.4">
      <c r="B142" s="12"/>
      <c r="C142" s="12"/>
      <c r="D142" s="13" t="s">
        <v>115</v>
      </c>
      <c r="E142" s="14">
        <f>+E143</f>
        <v>76000</v>
      </c>
      <c r="F142" s="14">
        <f>+F143</f>
        <v>63405</v>
      </c>
      <c r="G142" s="14">
        <f t="shared" si="2"/>
        <v>12595</v>
      </c>
      <c r="H142" s="14"/>
    </row>
    <row r="143" spans="2:8" x14ac:dyDescent="0.4">
      <c r="B143" s="12"/>
      <c r="C143" s="12"/>
      <c r="D143" s="13" t="s">
        <v>134</v>
      </c>
      <c r="E143" s="14">
        <v>76000</v>
      </c>
      <c r="F143" s="14">
        <v>63405</v>
      </c>
      <c r="G143" s="14">
        <f t="shared" si="2"/>
        <v>12595</v>
      </c>
      <c r="H143" s="14"/>
    </row>
    <row r="144" spans="2:8" x14ac:dyDescent="0.4">
      <c r="B144" s="12"/>
      <c r="C144" s="12"/>
      <c r="D144" s="13" t="s">
        <v>135</v>
      </c>
      <c r="E144" s="14"/>
      <c r="F144" s="14"/>
      <c r="G144" s="14">
        <f t="shared" si="2"/>
        <v>0</v>
      </c>
      <c r="H144" s="14"/>
    </row>
    <row r="145" spans="2:8" x14ac:dyDescent="0.4">
      <c r="B145" s="12"/>
      <c r="C145" s="12"/>
      <c r="D145" s="13" t="s">
        <v>136</v>
      </c>
      <c r="E145" s="14">
        <v>1872000</v>
      </c>
      <c r="F145" s="14">
        <v>1871956</v>
      </c>
      <c r="G145" s="14">
        <f t="shared" si="2"/>
        <v>44</v>
      </c>
      <c r="H145" s="14"/>
    </row>
    <row r="146" spans="2:8" x14ac:dyDescent="0.4">
      <c r="B146" s="12"/>
      <c r="C146" s="12"/>
      <c r="D146" s="13" t="s">
        <v>137</v>
      </c>
      <c r="E146" s="14">
        <f>+E147+E148+E150+E151</f>
        <v>270000</v>
      </c>
      <c r="F146" s="14">
        <f>+F147+F148+F150+F151</f>
        <v>470085</v>
      </c>
      <c r="G146" s="14">
        <f t="shared" si="2"/>
        <v>-200085</v>
      </c>
      <c r="H146" s="14"/>
    </row>
    <row r="147" spans="2:8" x14ac:dyDescent="0.4">
      <c r="B147" s="12"/>
      <c r="C147" s="12"/>
      <c r="D147" s="13" t="s">
        <v>138</v>
      </c>
      <c r="E147" s="14">
        <v>270000</v>
      </c>
      <c r="F147" s="14">
        <v>375897</v>
      </c>
      <c r="G147" s="14">
        <f t="shared" si="2"/>
        <v>-105897</v>
      </c>
      <c r="H147" s="14"/>
    </row>
    <row r="148" spans="2:8" x14ac:dyDescent="0.4">
      <c r="B148" s="12"/>
      <c r="C148" s="12"/>
      <c r="D148" s="13" t="s">
        <v>115</v>
      </c>
      <c r="E148" s="14">
        <f>+E149</f>
        <v>0</v>
      </c>
      <c r="F148" s="14">
        <f>+F149</f>
        <v>94188</v>
      </c>
      <c r="G148" s="14">
        <f t="shared" si="2"/>
        <v>-94188</v>
      </c>
      <c r="H148" s="14"/>
    </row>
    <row r="149" spans="2:8" x14ac:dyDescent="0.4">
      <c r="B149" s="12"/>
      <c r="C149" s="12"/>
      <c r="D149" s="13" t="s">
        <v>134</v>
      </c>
      <c r="E149" s="14"/>
      <c r="F149" s="14">
        <v>94188</v>
      </c>
      <c r="G149" s="14">
        <f t="shared" si="2"/>
        <v>-94188</v>
      </c>
      <c r="H149" s="14"/>
    </row>
    <row r="150" spans="2:8" x14ac:dyDescent="0.4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140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141</v>
      </c>
      <c r="E152" s="14">
        <f>+E153+E155+E156</f>
        <v>0</v>
      </c>
      <c r="F152" s="14">
        <f>+F153+F155+F156</f>
        <v>0</v>
      </c>
      <c r="G152" s="14">
        <f t="shared" si="2"/>
        <v>0</v>
      </c>
      <c r="H152" s="14"/>
    </row>
    <row r="153" spans="2:8" x14ac:dyDescent="0.4">
      <c r="B153" s="12"/>
      <c r="C153" s="12"/>
      <c r="D153" s="13" t="s">
        <v>142</v>
      </c>
      <c r="E153" s="14">
        <f>+E154</f>
        <v>0</v>
      </c>
      <c r="F153" s="14">
        <f>+F154</f>
        <v>0</v>
      </c>
      <c r="G153" s="14">
        <f t="shared" si="2"/>
        <v>0</v>
      </c>
      <c r="H153" s="14"/>
    </row>
    <row r="154" spans="2:8" x14ac:dyDescent="0.4">
      <c r="B154" s="12"/>
      <c r="C154" s="12"/>
      <c r="D154" s="13" t="s">
        <v>143</v>
      </c>
      <c r="E154" s="14"/>
      <c r="F154" s="14"/>
      <c r="G154" s="14">
        <f t="shared" si="2"/>
        <v>0</v>
      </c>
      <c r="H154" s="14"/>
    </row>
    <row r="155" spans="2:8" x14ac:dyDescent="0.4">
      <c r="B155" s="12"/>
      <c r="C155" s="12"/>
      <c r="D155" s="13" t="s">
        <v>144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145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5"/>
      <c r="D157" s="16" t="s">
        <v>146</v>
      </c>
      <c r="E157" s="17">
        <f>+E78+E104+E122+E144+E145+E146+E152</f>
        <v>158938000</v>
      </c>
      <c r="F157" s="17">
        <f>+F78+F104+F122+F144+F145+F146+F152</f>
        <v>155691918</v>
      </c>
      <c r="G157" s="17">
        <f t="shared" si="2"/>
        <v>3246082</v>
      </c>
      <c r="H157" s="17"/>
    </row>
    <row r="158" spans="2:8" x14ac:dyDescent="0.4">
      <c r="B158" s="15"/>
      <c r="C158" s="18" t="s">
        <v>147</v>
      </c>
      <c r="D158" s="19"/>
      <c r="E158" s="20">
        <f xml:space="preserve"> +E77 - E157</f>
        <v>40698000</v>
      </c>
      <c r="F158" s="20">
        <f xml:space="preserve"> +F77 - F157</f>
        <v>37394091</v>
      </c>
      <c r="G158" s="20">
        <f t="shared" si="2"/>
        <v>3303909</v>
      </c>
      <c r="H158" s="20"/>
    </row>
    <row r="159" spans="2:8" x14ac:dyDescent="0.4">
      <c r="B159" s="9" t="s">
        <v>148</v>
      </c>
      <c r="C159" s="9" t="s">
        <v>10</v>
      </c>
      <c r="D159" s="13" t="s">
        <v>149</v>
      </c>
      <c r="E159" s="14">
        <f>+E160+E161</f>
        <v>0</v>
      </c>
      <c r="F159" s="14">
        <f>+F160+F161</f>
        <v>0</v>
      </c>
      <c r="G159" s="14">
        <f t="shared" si="2"/>
        <v>0</v>
      </c>
      <c r="H159" s="14"/>
    </row>
    <row r="160" spans="2:8" x14ac:dyDescent="0.4">
      <c r="B160" s="12"/>
      <c r="C160" s="12"/>
      <c r="D160" s="13" t="s">
        <v>150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151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152</v>
      </c>
      <c r="E162" s="14">
        <f>+E163+E164</f>
        <v>0</v>
      </c>
      <c r="F162" s="14">
        <f>+F163+F164</f>
        <v>0</v>
      </c>
      <c r="G162" s="14">
        <f t="shared" si="2"/>
        <v>0</v>
      </c>
      <c r="H162" s="14"/>
    </row>
    <row r="163" spans="2:8" x14ac:dyDescent="0.4">
      <c r="B163" s="12"/>
      <c r="C163" s="12"/>
      <c r="D163" s="13" t="s">
        <v>153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154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155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156</v>
      </c>
      <c r="E166" s="14"/>
      <c r="F166" s="14"/>
      <c r="G166" s="14">
        <f t="shared" si="2"/>
        <v>0</v>
      </c>
      <c r="H166" s="14"/>
    </row>
    <row r="167" spans="2:8" x14ac:dyDescent="0.4">
      <c r="B167" s="12"/>
      <c r="C167" s="12"/>
      <c r="D167" s="13" t="s">
        <v>157</v>
      </c>
      <c r="E167" s="14">
        <f>+E168+E169+E170+E171</f>
        <v>0</v>
      </c>
      <c r="F167" s="14">
        <f>+F168+F169+F170+F171</f>
        <v>0</v>
      </c>
      <c r="G167" s="14">
        <f t="shared" si="2"/>
        <v>0</v>
      </c>
      <c r="H167" s="14"/>
    </row>
    <row r="168" spans="2:8" x14ac:dyDescent="0.4">
      <c r="B168" s="12"/>
      <c r="C168" s="12"/>
      <c r="D168" s="13" t="s">
        <v>158</v>
      </c>
      <c r="E168" s="14"/>
      <c r="F168" s="14"/>
      <c r="G168" s="14">
        <f t="shared" si="2"/>
        <v>0</v>
      </c>
      <c r="H168" s="14"/>
    </row>
    <row r="169" spans="2:8" x14ac:dyDescent="0.4">
      <c r="B169" s="12"/>
      <c r="C169" s="12"/>
      <c r="D169" s="13" t="s">
        <v>159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160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161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162</v>
      </c>
      <c r="E172" s="14">
        <f>+E173</f>
        <v>0</v>
      </c>
      <c r="F172" s="14">
        <f>+F173</f>
        <v>0</v>
      </c>
      <c r="G172" s="14">
        <f t="shared" si="2"/>
        <v>0</v>
      </c>
      <c r="H172" s="14"/>
    </row>
    <row r="173" spans="2:8" x14ac:dyDescent="0.4">
      <c r="B173" s="12"/>
      <c r="C173" s="12"/>
      <c r="D173" s="13" t="s">
        <v>68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5"/>
      <c r="D174" s="16" t="s">
        <v>163</v>
      </c>
      <c r="E174" s="17">
        <f>+E159+E162+E165+E166+E167+E172</f>
        <v>0</v>
      </c>
      <c r="F174" s="17">
        <f>+F159+F162+F165+F166+F167+F172</f>
        <v>0</v>
      </c>
      <c r="G174" s="17">
        <f t="shared" si="2"/>
        <v>0</v>
      </c>
      <c r="H174" s="17"/>
    </row>
    <row r="175" spans="2:8" x14ac:dyDescent="0.4">
      <c r="B175" s="12"/>
      <c r="C175" s="9" t="s">
        <v>71</v>
      </c>
      <c r="D175" s="13" t="s">
        <v>164</v>
      </c>
      <c r="E175" s="14">
        <v>8489000</v>
      </c>
      <c r="F175" s="14">
        <v>8488800</v>
      </c>
      <c r="G175" s="14">
        <f t="shared" si="2"/>
        <v>200</v>
      </c>
      <c r="H175" s="14"/>
    </row>
    <row r="176" spans="2:8" x14ac:dyDescent="0.4">
      <c r="B176" s="12"/>
      <c r="C176" s="12"/>
      <c r="D176" s="13" t="s">
        <v>165</v>
      </c>
      <c r="E176" s="14">
        <f>+E177+E178+E179+E180+E181+E182+E183+E184+E185+E186</f>
        <v>1080000</v>
      </c>
      <c r="F176" s="14">
        <f>+F177+F178+F179+F180+F181+F182+F183+F184+F185+F186</f>
        <v>1331044</v>
      </c>
      <c r="G176" s="14">
        <f t="shared" si="2"/>
        <v>-251044</v>
      </c>
      <c r="H176" s="14"/>
    </row>
    <row r="177" spans="2:8" x14ac:dyDescent="0.4">
      <c r="B177" s="12"/>
      <c r="C177" s="12"/>
      <c r="D177" s="13" t="s">
        <v>166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167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168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169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170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171</v>
      </c>
      <c r="E182" s="14">
        <v>1080000</v>
      </c>
      <c r="F182" s="14">
        <v>880000</v>
      </c>
      <c r="G182" s="14">
        <f t="shared" si="2"/>
        <v>200000</v>
      </c>
      <c r="H182" s="14"/>
    </row>
    <row r="183" spans="2:8" x14ac:dyDescent="0.4">
      <c r="B183" s="12"/>
      <c r="C183" s="12"/>
      <c r="D183" s="13" t="s">
        <v>172</v>
      </c>
      <c r="E183" s="14"/>
      <c r="F183" s="14"/>
      <c r="G183" s="14">
        <f t="shared" si="2"/>
        <v>0</v>
      </c>
      <c r="H183" s="14"/>
    </row>
    <row r="184" spans="2:8" x14ac:dyDescent="0.4">
      <c r="B184" s="12"/>
      <c r="C184" s="12"/>
      <c r="D184" s="13" t="s">
        <v>173</v>
      </c>
      <c r="E184" s="14"/>
      <c r="F184" s="14"/>
      <c r="G184" s="14">
        <f t="shared" si="2"/>
        <v>0</v>
      </c>
      <c r="H184" s="14"/>
    </row>
    <row r="185" spans="2:8" x14ac:dyDescent="0.4">
      <c r="B185" s="12"/>
      <c r="C185" s="12"/>
      <c r="D185" s="13" t="s">
        <v>174</v>
      </c>
      <c r="E185" s="14"/>
      <c r="F185" s="14"/>
      <c r="G185" s="14">
        <f t="shared" si="2"/>
        <v>0</v>
      </c>
      <c r="H185" s="14"/>
    </row>
    <row r="186" spans="2:8" x14ac:dyDescent="0.4">
      <c r="B186" s="12"/>
      <c r="C186" s="12"/>
      <c r="D186" s="13" t="s">
        <v>175</v>
      </c>
      <c r="E186" s="14"/>
      <c r="F186" s="14">
        <v>451044</v>
      </c>
      <c r="G186" s="14">
        <f t="shared" si="2"/>
        <v>-451044</v>
      </c>
      <c r="H186" s="14"/>
    </row>
    <row r="187" spans="2:8" x14ac:dyDescent="0.4">
      <c r="B187" s="12"/>
      <c r="C187" s="12"/>
      <c r="D187" s="13" t="s">
        <v>176</v>
      </c>
      <c r="E187" s="14"/>
      <c r="F187" s="14"/>
      <c r="G187" s="14">
        <f t="shared" si="2"/>
        <v>0</v>
      </c>
      <c r="H187" s="14"/>
    </row>
    <row r="188" spans="2:8" x14ac:dyDescent="0.4">
      <c r="B188" s="12"/>
      <c r="C188" s="12"/>
      <c r="D188" s="13" t="s">
        <v>177</v>
      </c>
      <c r="E188" s="14"/>
      <c r="F188" s="14"/>
      <c r="G188" s="14">
        <f t="shared" si="2"/>
        <v>0</v>
      </c>
      <c r="H188" s="14"/>
    </row>
    <row r="189" spans="2:8" x14ac:dyDescent="0.4">
      <c r="B189" s="12"/>
      <c r="C189" s="12"/>
      <c r="D189" s="13" t="s">
        <v>178</v>
      </c>
      <c r="E189" s="14">
        <f>+E190</f>
        <v>0</v>
      </c>
      <c r="F189" s="14">
        <f>+F190</f>
        <v>0</v>
      </c>
      <c r="G189" s="14">
        <f t="shared" si="2"/>
        <v>0</v>
      </c>
      <c r="H189" s="14"/>
    </row>
    <row r="190" spans="2:8" x14ac:dyDescent="0.4">
      <c r="B190" s="12"/>
      <c r="C190" s="12"/>
      <c r="D190" s="13" t="s">
        <v>140</v>
      </c>
      <c r="E190" s="14"/>
      <c r="F190" s="14"/>
      <c r="G190" s="14">
        <f t="shared" si="2"/>
        <v>0</v>
      </c>
      <c r="H190" s="14"/>
    </row>
    <row r="191" spans="2:8" x14ac:dyDescent="0.4">
      <c r="B191" s="12"/>
      <c r="C191" s="15"/>
      <c r="D191" s="16" t="s">
        <v>179</v>
      </c>
      <c r="E191" s="17">
        <f>+E175+E176+E187+E188+E189</f>
        <v>9569000</v>
      </c>
      <c r="F191" s="17">
        <f>+F175+F176+F187+F188+F189</f>
        <v>9819844</v>
      </c>
      <c r="G191" s="17">
        <f t="shared" si="2"/>
        <v>-250844</v>
      </c>
      <c r="H191" s="17"/>
    </row>
    <row r="192" spans="2:8" x14ac:dyDescent="0.4">
      <c r="B192" s="15"/>
      <c r="C192" s="21" t="s">
        <v>180</v>
      </c>
      <c r="D192" s="19"/>
      <c r="E192" s="20">
        <f xml:space="preserve"> +E174 - E191</f>
        <v>-9569000</v>
      </c>
      <c r="F192" s="20">
        <f xml:space="preserve"> +F174 - F191</f>
        <v>-9819844</v>
      </c>
      <c r="G192" s="20">
        <f t="shared" si="2"/>
        <v>250844</v>
      </c>
      <c r="H192" s="20"/>
    </row>
    <row r="193" spans="2:8" x14ac:dyDescent="0.4">
      <c r="B193" s="9" t="s">
        <v>181</v>
      </c>
      <c r="C193" s="9" t="s">
        <v>10</v>
      </c>
      <c r="D193" s="13" t="s">
        <v>182</v>
      </c>
      <c r="E193" s="14"/>
      <c r="F193" s="14"/>
      <c r="G193" s="14">
        <f t="shared" si="2"/>
        <v>0</v>
      </c>
      <c r="H193" s="14"/>
    </row>
    <row r="194" spans="2:8" x14ac:dyDescent="0.4">
      <c r="B194" s="12"/>
      <c r="C194" s="12"/>
      <c r="D194" s="13" t="s">
        <v>183</v>
      </c>
      <c r="E194" s="14"/>
      <c r="F194" s="14"/>
      <c r="G194" s="14">
        <f t="shared" si="2"/>
        <v>0</v>
      </c>
      <c r="H194" s="14"/>
    </row>
    <row r="195" spans="2:8" x14ac:dyDescent="0.4">
      <c r="B195" s="12"/>
      <c r="C195" s="12"/>
      <c r="D195" s="13" t="s">
        <v>184</v>
      </c>
      <c r="E195" s="14"/>
      <c r="F195" s="14"/>
      <c r="G195" s="14">
        <f t="shared" si="2"/>
        <v>0</v>
      </c>
      <c r="H195" s="14"/>
    </row>
    <row r="196" spans="2:8" x14ac:dyDescent="0.4">
      <c r="B196" s="12"/>
      <c r="C196" s="12"/>
      <c r="D196" s="13" t="s">
        <v>185</v>
      </c>
      <c r="E196" s="14"/>
      <c r="F196" s="14"/>
      <c r="G196" s="14">
        <f t="shared" si="2"/>
        <v>0</v>
      </c>
      <c r="H196" s="14"/>
    </row>
    <row r="197" spans="2:8" x14ac:dyDescent="0.4">
      <c r="B197" s="12"/>
      <c r="C197" s="12"/>
      <c r="D197" s="13" t="s">
        <v>186</v>
      </c>
      <c r="E197" s="14"/>
      <c r="F197" s="14"/>
      <c r="G197" s="14">
        <f t="shared" si="2"/>
        <v>0</v>
      </c>
      <c r="H197" s="14"/>
    </row>
    <row r="198" spans="2:8" x14ac:dyDescent="0.4">
      <c r="B198" s="12"/>
      <c r="C198" s="12"/>
      <c r="D198" s="13" t="s">
        <v>187</v>
      </c>
      <c r="E198" s="14"/>
      <c r="F198" s="14"/>
      <c r="G198" s="14">
        <f t="shared" si="2"/>
        <v>0</v>
      </c>
      <c r="H198" s="14"/>
    </row>
    <row r="199" spans="2:8" x14ac:dyDescent="0.4">
      <c r="B199" s="12"/>
      <c r="C199" s="12"/>
      <c r="D199" s="13" t="s">
        <v>188</v>
      </c>
      <c r="E199" s="14"/>
      <c r="F199" s="14"/>
      <c r="G199" s="14">
        <f t="shared" ref="G199:G249" si="3">E199-F199</f>
        <v>0</v>
      </c>
      <c r="H199" s="14"/>
    </row>
    <row r="200" spans="2:8" x14ac:dyDescent="0.4">
      <c r="B200" s="12"/>
      <c r="C200" s="12"/>
      <c r="D200" s="13" t="s">
        <v>189</v>
      </c>
      <c r="E200" s="14">
        <f>+E201+E202+E203+E204+E205+E206</f>
        <v>0</v>
      </c>
      <c r="F200" s="14">
        <f>+F201+F202+F203+F204+F205+F206</f>
        <v>0</v>
      </c>
      <c r="G200" s="14">
        <f t="shared" si="3"/>
        <v>0</v>
      </c>
      <c r="H200" s="14"/>
    </row>
    <row r="201" spans="2:8" x14ac:dyDescent="0.4">
      <c r="B201" s="12"/>
      <c r="C201" s="12"/>
      <c r="D201" s="13" t="s">
        <v>190</v>
      </c>
      <c r="E201" s="14"/>
      <c r="F201" s="14"/>
      <c r="G201" s="14">
        <f t="shared" si="3"/>
        <v>0</v>
      </c>
      <c r="H201" s="14"/>
    </row>
    <row r="202" spans="2:8" x14ac:dyDescent="0.4">
      <c r="B202" s="12"/>
      <c r="C202" s="12"/>
      <c r="D202" s="13" t="s">
        <v>191</v>
      </c>
      <c r="E202" s="14"/>
      <c r="F202" s="14"/>
      <c r="G202" s="14">
        <f t="shared" si="3"/>
        <v>0</v>
      </c>
      <c r="H202" s="14"/>
    </row>
    <row r="203" spans="2:8" x14ac:dyDescent="0.4">
      <c r="B203" s="12"/>
      <c r="C203" s="12"/>
      <c r="D203" s="13" t="s">
        <v>192</v>
      </c>
      <c r="E203" s="14"/>
      <c r="F203" s="14"/>
      <c r="G203" s="14">
        <f t="shared" si="3"/>
        <v>0</v>
      </c>
      <c r="H203" s="14"/>
    </row>
    <row r="204" spans="2:8" x14ac:dyDescent="0.4">
      <c r="B204" s="12"/>
      <c r="C204" s="12"/>
      <c r="D204" s="13" t="s">
        <v>193</v>
      </c>
      <c r="E204" s="14"/>
      <c r="F204" s="14"/>
      <c r="G204" s="14">
        <f t="shared" si="3"/>
        <v>0</v>
      </c>
      <c r="H204" s="14"/>
    </row>
    <row r="205" spans="2:8" x14ac:dyDescent="0.4">
      <c r="B205" s="12"/>
      <c r="C205" s="12"/>
      <c r="D205" s="13" t="s">
        <v>194</v>
      </c>
      <c r="E205" s="14"/>
      <c r="F205" s="14"/>
      <c r="G205" s="14">
        <f t="shared" si="3"/>
        <v>0</v>
      </c>
      <c r="H205" s="14"/>
    </row>
    <row r="206" spans="2:8" x14ac:dyDescent="0.4">
      <c r="B206" s="12"/>
      <c r="C206" s="12"/>
      <c r="D206" s="13" t="s">
        <v>195</v>
      </c>
      <c r="E206" s="14"/>
      <c r="F206" s="14"/>
      <c r="G206" s="14">
        <f t="shared" si="3"/>
        <v>0</v>
      </c>
      <c r="H206" s="14"/>
    </row>
    <row r="207" spans="2:8" x14ac:dyDescent="0.4">
      <c r="B207" s="12"/>
      <c r="C207" s="12"/>
      <c r="D207" s="13" t="s">
        <v>196</v>
      </c>
      <c r="E207" s="14"/>
      <c r="F207" s="14"/>
      <c r="G207" s="14">
        <f t="shared" si="3"/>
        <v>0</v>
      </c>
      <c r="H207" s="14"/>
    </row>
    <row r="208" spans="2:8" x14ac:dyDescent="0.4">
      <c r="B208" s="12"/>
      <c r="C208" s="12"/>
      <c r="D208" s="13" t="s">
        <v>197</v>
      </c>
      <c r="E208" s="14"/>
      <c r="F208" s="14"/>
      <c r="G208" s="14">
        <f t="shared" si="3"/>
        <v>0</v>
      </c>
      <c r="H208" s="14"/>
    </row>
    <row r="209" spans="2:8" x14ac:dyDescent="0.4">
      <c r="B209" s="12"/>
      <c r="C209" s="12"/>
      <c r="D209" s="13" t="s">
        <v>198</v>
      </c>
      <c r="E209" s="14"/>
      <c r="F209" s="14"/>
      <c r="G209" s="14">
        <f t="shared" si="3"/>
        <v>0</v>
      </c>
      <c r="H209" s="14"/>
    </row>
    <row r="210" spans="2:8" x14ac:dyDescent="0.4">
      <c r="B210" s="12"/>
      <c r="C210" s="12"/>
      <c r="D210" s="13" t="s">
        <v>199</v>
      </c>
      <c r="E210" s="14"/>
      <c r="F210" s="14"/>
      <c r="G210" s="14">
        <f t="shared" si="3"/>
        <v>0</v>
      </c>
      <c r="H210" s="14"/>
    </row>
    <row r="211" spans="2:8" x14ac:dyDescent="0.4">
      <c r="B211" s="12"/>
      <c r="C211" s="12"/>
      <c r="D211" s="13" t="s">
        <v>200</v>
      </c>
      <c r="E211" s="14"/>
      <c r="F211" s="14"/>
      <c r="G211" s="14">
        <f t="shared" si="3"/>
        <v>0</v>
      </c>
      <c r="H211" s="14"/>
    </row>
    <row r="212" spans="2:8" x14ac:dyDescent="0.4">
      <c r="B212" s="12"/>
      <c r="C212" s="12"/>
      <c r="D212" s="13" t="s">
        <v>201</v>
      </c>
      <c r="E212" s="14"/>
      <c r="F212" s="14"/>
      <c r="G212" s="14">
        <f t="shared" si="3"/>
        <v>0</v>
      </c>
      <c r="H212" s="14"/>
    </row>
    <row r="213" spans="2:8" x14ac:dyDescent="0.4">
      <c r="B213" s="12"/>
      <c r="C213" s="12"/>
      <c r="D213" s="13" t="s">
        <v>202</v>
      </c>
      <c r="E213" s="14"/>
      <c r="F213" s="14"/>
      <c r="G213" s="14">
        <f t="shared" si="3"/>
        <v>0</v>
      </c>
      <c r="H213" s="14"/>
    </row>
    <row r="214" spans="2:8" x14ac:dyDescent="0.4">
      <c r="B214" s="12"/>
      <c r="C214" s="12"/>
      <c r="D214" s="13" t="s">
        <v>203</v>
      </c>
      <c r="E214" s="14"/>
      <c r="F214" s="14"/>
      <c r="G214" s="14">
        <f t="shared" si="3"/>
        <v>0</v>
      </c>
      <c r="H214" s="14"/>
    </row>
    <row r="215" spans="2:8" x14ac:dyDescent="0.4">
      <c r="B215" s="12"/>
      <c r="C215" s="12"/>
      <c r="D215" s="13" t="s">
        <v>204</v>
      </c>
      <c r="E215" s="14">
        <f>+E216+E217+E218</f>
        <v>0</v>
      </c>
      <c r="F215" s="14">
        <f>+F216+F217+F218</f>
        <v>0</v>
      </c>
      <c r="G215" s="14">
        <f t="shared" si="3"/>
        <v>0</v>
      </c>
      <c r="H215" s="14"/>
    </row>
    <row r="216" spans="2:8" x14ac:dyDescent="0.4">
      <c r="B216" s="12"/>
      <c r="C216" s="12"/>
      <c r="D216" s="13" t="s">
        <v>205</v>
      </c>
      <c r="E216" s="14"/>
      <c r="F216" s="14"/>
      <c r="G216" s="14">
        <f t="shared" si="3"/>
        <v>0</v>
      </c>
      <c r="H216" s="14"/>
    </row>
    <row r="217" spans="2:8" x14ac:dyDescent="0.4">
      <c r="B217" s="12"/>
      <c r="C217" s="12"/>
      <c r="D217" s="13" t="s">
        <v>206</v>
      </c>
      <c r="E217" s="14"/>
      <c r="F217" s="14"/>
      <c r="G217" s="14">
        <f t="shared" si="3"/>
        <v>0</v>
      </c>
      <c r="H217" s="14"/>
    </row>
    <row r="218" spans="2:8" x14ac:dyDescent="0.4">
      <c r="B218" s="12"/>
      <c r="C218" s="12"/>
      <c r="D218" s="13" t="s">
        <v>68</v>
      </c>
      <c r="E218" s="14"/>
      <c r="F218" s="14"/>
      <c r="G218" s="14">
        <f t="shared" si="3"/>
        <v>0</v>
      </c>
      <c r="H218" s="14"/>
    </row>
    <row r="219" spans="2:8" x14ac:dyDescent="0.4">
      <c r="B219" s="12"/>
      <c r="C219" s="15"/>
      <c r="D219" s="16" t="s">
        <v>207</v>
      </c>
      <c r="E219" s="17">
        <f>+E193+E194+E195+E196+E197+E198+E199+E200+E207+E208+E209+E210+E211+E212+E213+E214+E215</f>
        <v>0</v>
      </c>
      <c r="F219" s="17">
        <f>+F193+F194+F195+F196+F197+F198+F199+F200+F207+F208+F209+F210+F211+F212+F213+F214+F215</f>
        <v>0</v>
      </c>
      <c r="G219" s="17">
        <f t="shared" si="3"/>
        <v>0</v>
      </c>
      <c r="H219" s="17"/>
    </row>
    <row r="220" spans="2:8" x14ac:dyDescent="0.4">
      <c r="B220" s="12"/>
      <c r="C220" s="9" t="s">
        <v>71</v>
      </c>
      <c r="D220" s="13" t="s">
        <v>208</v>
      </c>
      <c r="E220" s="14"/>
      <c r="F220" s="14"/>
      <c r="G220" s="14">
        <f t="shared" si="3"/>
        <v>0</v>
      </c>
      <c r="H220" s="14"/>
    </row>
    <row r="221" spans="2:8" x14ac:dyDescent="0.4">
      <c r="B221" s="12"/>
      <c r="C221" s="12"/>
      <c r="D221" s="13" t="s">
        <v>209</v>
      </c>
      <c r="E221" s="14"/>
      <c r="F221" s="14"/>
      <c r="G221" s="14">
        <f t="shared" si="3"/>
        <v>0</v>
      </c>
      <c r="H221" s="14"/>
    </row>
    <row r="222" spans="2:8" x14ac:dyDescent="0.4">
      <c r="B222" s="12"/>
      <c r="C222" s="12"/>
      <c r="D222" s="13" t="s">
        <v>210</v>
      </c>
      <c r="E222" s="14"/>
      <c r="F222" s="14"/>
      <c r="G222" s="14">
        <f t="shared" si="3"/>
        <v>0</v>
      </c>
      <c r="H222" s="14"/>
    </row>
    <row r="223" spans="2:8" x14ac:dyDescent="0.4">
      <c r="B223" s="12"/>
      <c r="C223" s="12"/>
      <c r="D223" s="13" t="s">
        <v>211</v>
      </c>
      <c r="E223" s="14">
        <f>+E224</f>
        <v>0</v>
      </c>
      <c r="F223" s="14">
        <f>+F224</f>
        <v>0</v>
      </c>
      <c r="G223" s="14">
        <f t="shared" si="3"/>
        <v>0</v>
      </c>
      <c r="H223" s="14"/>
    </row>
    <row r="224" spans="2:8" x14ac:dyDescent="0.4">
      <c r="B224" s="12"/>
      <c r="C224" s="12"/>
      <c r="D224" s="13" t="s">
        <v>212</v>
      </c>
      <c r="E224" s="14"/>
      <c r="F224" s="14"/>
      <c r="G224" s="14">
        <f t="shared" si="3"/>
        <v>0</v>
      </c>
      <c r="H224" s="14"/>
    </row>
    <row r="225" spans="2:8" x14ac:dyDescent="0.4">
      <c r="B225" s="12"/>
      <c r="C225" s="12"/>
      <c r="D225" s="13" t="s">
        <v>213</v>
      </c>
      <c r="E225" s="14"/>
      <c r="F225" s="14"/>
      <c r="G225" s="14">
        <f t="shared" si="3"/>
        <v>0</v>
      </c>
      <c r="H225" s="14"/>
    </row>
    <row r="226" spans="2:8" x14ac:dyDescent="0.4">
      <c r="B226" s="12"/>
      <c r="C226" s="12"/>
      <c r="D226" s="13" t="s">
        <v>214</v>
      </c>
      <c r="E226" s="14"/>
      <c r="F226" s="14"/>
      <c r="G226" s="14">
        <f t="shared" si="3"/>
        <v>0</v>
      </c>
      <c r="H226" s="14"/>
    </row>
    <row r="227" spans="2:8" x14ac:dyDescent="0.4">
      <c r="B227" s="12"/>
      <c r="C227" s="12"/>
      <c r="D227" s="13" t="s">
        <v>215</v>
      </c>
      <c r="E227" s="14">
        <f>+E228+E229+E230+E231+E232+E233</f>
        <v>1420000</v>
      </c>
      <c r="F227" s="14">
        <f>+F228+F229+F230+F231+F232+F233</f>
        <v>1166680</v>
      </c>
      <c r="G227" s="14">
        <f t="shared" si="3"/>
        <v>253320</v>
      </c>
      <c r="H227" s="14"/>
    </row>
    <row r="228" spans="2:8" x14ac:dyDescent="0.4">
      <c r="B228" s="12"/>
      <c r="C228" s="12"/>
      <c r="D228" s="13" t="s">
        <v>216</v>
      </c>
      <c r="E228" s="14">
        <v>1420000</v>
      </c>
      <c r="F228" s="14">
        <v>1166680</v>
      </c>
      <c r="G228" s="14">
        <f t="shared" si="3"/>
        <v>253320</v>
      </c>
      <c r="H228" s="14"/>
    </row>
    <row r="229" spans="2:8" x14ac:dyDescent="0.4">
      <c r="B229" s="12"/>
      <c r="C229" s="12"/>
      <c r="D229" s="13" t="s">
        <v>217</v>
      </c>
      <c r="E229" s="14"/>
      <c r="F229" s="14"/>
      <c r="G229" s="14">
        <f t="shared" si="3"/>
        <v>0</v>
      </c>
      <c r="H229" s="14"/>
    </row>
    <row r="230" spans="2:8" x14ac:dyDescent="0.4">
      <c r="B230" s="12"/>
      <c r="C230" s="12"/>
      <c r="D230" s="13" t="s">
        <v>218</v>
      </c>
      <c r="E230" s="14"/>
      <c r="F230" s="14"/>
      <c r="G230" s="14">
        <f t="shared" si="3"/>
        <v>0</v>
      </c>
      <c r="H230" s="14"/>
    </row>
    <row r="231" spans="2:8" x14ac:dyDescent="0.4">
      <c r="B231" s="12"/>
      <c r="C231" s="12"/>
      <c r="D231" s="13" t="s">
        <v>219</v>
      </c>
      <c r="E231" s="14"/>
      <c r="F231" s="14"/>
      <c r="G231" s="14">
        <f t="shared" si="3"/>
        <v>0</v>
      </c>
      <c r="H231" s="14"/>
    </row>
    <row r="232" spans="2:8" x14ac:dyDescent="0.4">
      <c r="B232" s="12"/>
      <c r="C232" s="12"/>
      <c r="D232" s="13" t="s">
        <v>220</v>
      </c>
      <c r="E232" s="14"/>
      <c r="F232" s="14"/>
      <c r="G232" s="14">
        <f t="shared" si="3"/>
        <v>0</v>
      </c>
      <c r="H232" s="14"/>
    </row>
    <row r="233" spans="2:8" x14ac:dyDescent="0.4">
      <c r="B233" s="12"/>
      <c r="C233" s="12"/>
      <c r="D233" s="13" t="s">
        <v>221</v>
      </c>
      <c r="E233" s="14"/>
      <c r="F233" s="14"/>
      <c r="G233" s="14">
        <f t="shared" si="3"/>
        <v>0</v>
      </c>
      <c r="H233" s="14"/>
    </row>
    <row r="234" spans="2:8" x14ac:dyDescent="0.4">
      <c r="B234" s="12"/>
      <c r="C234" s="12"/>
      <c r="D234" s="13" t="s">
        <v>222</v>
      </c>
      <c r="E234" s="14"/>
      <c r="F234" s="14"/>
      <c r="G234" s="14">
        <f t="shared" si="3"/>
        <v>0</v>
      </c>
      <c r="H234" s="14"/>
    </row>
    <row r="235" spans="2:8" x14ac:dyDescent="0.4">
      <c r="B235" s="12"/>
      <c r="C235" s="12"/>
      <c r="D235" s="13" t="s">
        <v>223</v>
      </c>
      <c r="E235" s="14"/>
      <c r="F235" s="14"/>
      <c r="G235" s="14">
        <f t="shared" si="3"/>
        <v>0</v>
      </c>
      <c r="H235" s="14"/>
    </row>
    <row r="236" spans="2:8" x14ac:dyDescent="0.4">
      <c r="B236" s="12"/>
      <c r="C236" s="12"/>
      <c r="D236" s="13" t="s">
        <v>224</v>
      </c>
      <c r="E236" s="14"/>
      <c r="F236" s="14"/>
      <c r="G236" s="14">
        <f t="shared" si="3"/>
        <v>0</v>
      </c>
      <c r="H236" s="14"/>
    </row>
    <row r="237" spans="2:8" x14ac:dyDescent="0.4">
      <c r="B237" s="12"/>
      <c r="C237" s="12"/>
      <c r="D237" s="13" t="s">
        <v>225</v>
      </c>
      <c r="E237" s="14"/>
      <c r="F237" s="14"/>
      <c r="G237" s="14">
        <f t="shared" si="3"/>
        <v>0</v>
      </c>
      <c r="H237" s="14"/>
    </row>
    <row r="238" spans="2:8" x14ac:dyDescent="0.4">
      <c r="B238" s="12"/>
      <c r="C238" s="12"/>
      <c r="D238" s="22" t="s">
        <v>226</v>
      </c>
      <c r="E238" s="23">
        <v>3200000</v>
      </c>
      <c r="F238" s="23"/>
      <c r="G238" s="23">
        <f t="shared" si="3"/>
        <v>3200000</v>
      </c>
      <c r="H238" s="23"/>
    </row>
    <row r="239" spans="2:8" x14ac:dyDescent="0.4">
      <c r="B239" s="12"/>
      <c r="C239" s="12"/>
      <c r="D239" s="22" t="s">
        <v>227</v>
      </c>
      <c r="E239" s="23"/>
      <c r="F239" s="23"/>
      <c r="G239" s="23">
        <f t="shared" si="3"/>
        <v>0</v>
      </c>
      <c r="H239" s="23"/>
    </row>
    <row r="240" spans="2:8" x14ac:dyDescent="0.4">
      <c r="B240" s="12"/>
      <c r="C240" s="12"/>
      <c r="D240" s="22" t="s">
        <v>228</v>
      </c>
      <c r="E240" s="23"/>
      <c r="F240" s="23"/>
      <c r="G240" s="23">
        <f t="shared" si="3"/>
        <v>0</v>
      </c>
      <c r="H240" s="23"/>
    </row>
    <row r="241" spans="2:8" x14ac:dyDescent="0.4">
      <c r="B241" s="12"/>
      <c r="C241" s="12"/>
      <c r="D241" s="22" t="s">
        <v>229</v>
      </c>
      <c r="E241" s="23">
        <v>23850000</v>
      </c>
      <c r="F241" s="23">
        <v>25931200</v>
      </c>
      <c r="G241" s="23">
        <f t="shared" si="3"/>
        <v>-2081200</v>
      </c>
      <c r="H241" s="23"/>
    </row>
    <row r="242" spans="2:8" x14ac:dyDescent="0.4">
      <c r="B242" s="12"/>
      <c r="C242" s="12"/>
      <c r="D242" s="22" t="s">
        <v>230</v>
      </c>
      <c r="E242" s="23">
        <f>+E243+E244+E245+E246+E247</f>
        <v>0</v>
      </c>
      <c r="F242" s="23">
        <f>+F243+F244+F245+F246+F247</f>
        <v>166596</v>
      </c>
      <c r="G242" s="23">
        <f t="shared" si="3"/>
        <v>-166596</v>
      </c>
      <c r="H242" s="23"/>
    </row>
    <row r="243" spans="2:8" x14ac:dyDescent="0.4">
      <c r="B243" s="12"/>
      <c r="C243" s="12"/>
      <c r="D243" s="22" t="s">
        <v>231</v>
      </c>
      <c r="E243" s="23"/>
      <c r="F243" s="23"/>
      <c r="G243" s="23">
        <f t="shared" si="3"/>
        <v>0</v>
      </c>
      <c r="H243" s="23"/>
    </row>
    <row r="244" spans="2:8" x14ac:dyDescent="0.4">
      <c r="B244" s="12"/>
      <c r="C244" s="12"/>
      <c r="D244" s="22" t="s">
        <v>206</v>
      </c>
      <c r="E244" s="23"/>
      <c r="F244" s="23"/>
      <c r="G244" s="23">
        <f t="shared" si="3"/>
        <v>0</v>
      </c>
      <c r="H244" s="23"/>
    </row>
    <row r="245" spans="2:8" x14ac:dyDescent="0.4">
      <c r="B245" s="12"/>
      <c r="C245" s="12"/>
      <c r="D245" s="22" t="s">
        <v>232</v>
      </c>
      <c r="E245" s="23"/>
      <c r="F245" s="23"/>
      <c r="G245" s="23">
        <f t="shared" si="3"/>
        <v>0</v>
      </c>
      <c r="H245" s="23"/>
    </row>
    <row r="246" spans="2:8" x14ac:dyDescent="0.4">
      <c r="B246" s="12"/>
      <c r="C246" s="12"/>
      <c r="D246" s="22" t="s">
        <v>233</v>
      </c>
      <c r="E246" s="23"/>
      <c r="F246" s="23">
        <v>166596</v>
      </c>
      <c r="G246" s="23">
        <f t="shared" si="3"/>
        <v>-166596</v>
      </c>
      <c r="H246" s="23"/>
    </row>
    <row r="247" spans="2:8" x14ac:dyDescent="0.4">
      <c r="B247" s="12"/>
      <c r="C247" s="12"/>
      <c r="D247" s="22" t="s">
        <v>140</v>
      </c>
      <c r="E247" s="23"/>
      <c r="F247" s="23"/>
      <c r="G247" s="23">
        <f t="shared" si="3"/>
        <v>0</v>
      </c>
      <c r="H247" s="23"/>
    </row>
    <row r="248" spans="2:8" x14ac:dyDescent="0.4">
      <c r="B248" s="12"/>
      <c r="C248" s="15"/>
      <c r="D248" s="24" t="s">
        <v>234</v>
      </c>
      <c r="E248" s="25">
        <f>+E220+E221+E222+E223+E225+E226+E227+E234+E235+E236+E237+E238+E239+E240+E241+E242</f>
        <v>28470000</v>
      </c>
      <c r="F248" s="25">
        <f>+F220+F221+F222+F223+F225+F226+F227+F234+F235+F236+F237+F238+F239+F240+F241+F242</f>
        <v>27264476</v>
      </c>
      <c r="G248" s="25">
        <f t="shared" si="3"/>
        <v>1205524</v>
      </c>
      <c r="H248" s="25"/>
    </row>
    <row r="249" spans="2:8" x14ac:dyDescent="0.4">
      <c r="B249" s="15"/>
      <c r="C249" s="21" t="s">
        <v>235</v>
      </c>
      <c r="D249" s="19"/>
      <c r="E249" s="20">
        <f xml:space="preserve"> +E219 - E248</f>
        <v>-28470000</v>
      </c>
      <c r="F249" s="20">
        <f xml:space="preserve"> +F219 - F248</f>
        <v>-27264476</v>
      </c>
      <c r="G249" s="20">
        <f t="shared" si="3"/>
        <v>-1205524</v>
      </c>
      <c r="H249" s="20"/>
    </row>
    <row r="250" spans="2:8" x14ac:dyDescent="0.4">
      <c r="B250" s="26" t="s">
        <v>236</v>
      </c>
      <c r="C250" s="27"/>
      <c r="D250" s="28"/>
      <c r="E250" s="29">
        <v>2659000</v>
      </c>
      <c r="F250" s="29"/>
      <c r="G250" s="29">
        <f>E250 + E251</f>
        <v>2659000</v>
      </c>
      <c r="H250" s="29"/>
    </row>
    <row r="251" spans="2:8" x14ac:dyDescent="0.4">
      <c r="B251" s="30"/>
      <c r="C251" s="31"/>
      <c r="D251" s="32"/>
      <c r="E251" s="33"/>
      <c r="F251" s="33"/>
      <c r="G251" s="33"/>
      <c r="H251" s="33"/>
    </row>
    <row r="252" spans="2:8" x14ac:dyDescent="0.4">
      <c r="B252" s="21" t="s">
        <v>237</v>
      </c>
      <c r="C252" s="18"/>
      <c r="D252" s="19"/>
      <c r="E252" s="20">
        <f xml:space="preserve"> +E158 +E192 +E249 - (E250 + E251)</f>
        <v>0</v>
      </c>
      <c r="F252" s="20">
        <f xml:space="preserve"> +F158 +F192 +F249 - (F250 + F251)</f>
        <v>309771</v>
      </c>
      <c r="G252" s="20">
        <f t="shared" ref="G252:G254" si="4">E252-F252</f>
        <v>-309771</v>
      </c>
      <c r="H252" s="20"/>
    </row>
    <row r="253" spans="2:8" x14ac:dyDescent="0.4">
      <c r="B253" s="21" t="s">
        <v>238</v>
      </c>
      <c r="C253" s="18"/>
      <c r="D253" s="19"/>
      <c r="E253" s="20"/>
      <c r="F253" s="20">
        <v>63049273</v>
      </c>
      <c r="G253" s="20">
        <f t="shared" si="4"/>
        <v>-63049273</v>
      </c>
      <c r="H253" s="20"/>
    </row>
    <row r="254" spans="2:8" x14ac:dyDescent="0.4">
      <c r="B254" s="21" t="s">
        <v>239</v>
      </c>
      <c r="C254" s="18"/>
      <c r="D254" s="19"/>
      <c r="E254" s="20">
        <f xml:space="preserve"> +E252 +E253</f>
        <v>0</v>
      </c>
      <c r="F254" s="20">
        <f xml:space="preserve"> +F252 +F253</f>
        <v>63359044</v>
      </c>
      <c r="G254" s="20">
        <f t="shared" si="4"/>
        <v>-63359044</v>
      </c>
      <c r="H254" s="20"/>
    </row>
    <row r="255" spans="2:8" x14ac:dyDescent="0.4">
      <c r="B255" s="34"/>
      <c r="C255" s="34"/>
      <c r="D255" s="34"/>
      <c r="E255" s="34"/>
      <c r="F255" s="34"/>
      <c r="G255" s="34"/>
      <c r="H255" s="34"/>
    </row>
    <row r="256" spans="2:8" x14ac:dyDescent="0.4">
      <c r="B256" s="34"/>
      <c r="C256" s="34"/>
      <c r="D256" s="34"/>
      <c r="E256" s="34"/>
      <c r="F256" s="34"/>
      <c r="G256" s="34"/>
      <c r="H256" s="34"/>
    </row>
    <row r="257" spans="2:8" x14ac:dyDescent="0.4">
      <c r="B257" s="34"/>
      <c r="C257" s="34"/>
      <c r="D257" s="34"/>
      <c r="E257" s="34"/>
      <c r="F257" s="34"/>
      <c r="G257" s="34"/>
      <c r="H257" s="34"/>
    </row>
    <row r="258" spans="2:8" x14ac:dyDescent="0.4">
      <c r="B258" s="34"/>
      <c r="C258" s="34"/>
      <c r="D258" s="34"/>
      <c r="E258" s="34"/>
      <c r="F258" s="34"/>
      <c r="G258" s="34"/>
      <c r="H258" s="34"/>
    </row>
    <row r="259" spans="2:8" x14ac:dyDescent="0.4">
      <c r="B259" s="34"/>
      <c r="C259" s="34"/>
      <c r="D259" s="34"/>
      <c r="E259" s="34"/>
      <c r="F259" s="34"/>
      <c r="G259" s="34"/>
      <c r="H259" s="34"/>
    </row>
    <row r="260" spans="2:8" x14ac:dyDescent="0.4">
      <c r="B260" s="34"/>
      <c r="C260" s="34"/>
      <c r="D260" s="34"/>
      <c r="E260" s="34"/>
      <c r="F260" s="34"/>
      <c r="G260" s="34"/>
      <c r="H260" s="34"/>
    </row>
    <row r="261" spans="2:8" x14ac:dyDescent="0.4">
      <c r="B261" s="34"/>
      <c r="C261" s="34"/>
      <c r="D261" s="34"/>
      <c r="E261" s="34"/>
      <c r="F261" s="34"/>
      <c r="G261" s="34"/>
      <c r="H261" s="34"/>
    </row>
    <row r="262" spans="2:8" x14ac:dyDescent="0.4">
      <c r="B262" s="34"/>
      <c r="C262" s="34"/>
      <c r="D262" s="34"/>
      <c r="E262" s="34"/>
      <c r="F262" s="34"/>
      <c r="G262" s="34"/>
      <c r="H262" s="34"/>
    </row>
    <row r="263" spans="2:8" x14ac:dyDescent="0.4">
      <c r="B263" s="34"/>
      <c r="C263" s="34"/>
      <c r="D263" s="34"/>
      <c r="E263" s="34"/>
      <c r="F263" s="34"/>
      <c r="G263" s="34"/>
      <c r="H263" s="34"/>
    </row>
    <row r="264" spans="2:8" x14ac:dyDescent="0.4">
      <c r="B264" s="34"/>
      <c r="C264" s="34"/>
      <c r="D264" s="34"/>
      <c r="E264" s="34"/>
      <c r="F264" s="34"/>
      <c r="G264" s="34"/>
      <c r="H264" s="34"/>
    </row>
  </sheetData>
  <mergeCells count="12">
    <mergeCell ref="B159:B192"/>
    <mergeCell ref="C159:C174"/>
    <mergeCell ref="C175:C191"/>
    <mergeCell ref="B193:B249"/>
    <mergeCell ref="C193:C219"/>
    <mergeCell ref="C220:C248"/>
    <mergeCell ref="B2:H2"/>
    <mergeCell ref="B3:H3"/>
    <mergeCell ref="B5:D5"/>
    <mergeCell ref="B6:B158"/>
    <mergeCell ref="C6:C77"/>
    <mergeCell ref="C78:C15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5D5D3-872B-4A57-9AF4-FE270E70B458}">
  <sheetPr>
    <pageSetUpPr fitToPage="1"/>
  </sheetPr>
  <dimension ref="B1:H264"/>
  <sheetViews>
    <sheetView showGridLines="0" tabSelected="1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246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+E7+E11+E18+E25+E28+E32+E45+E55</f>
        <v>0</v>
      </c>
      <c r="F6" s="11">
        <f>+F7+F11+F18+F25+F28+F32+F45+F55</f>
        <v>0</v>
      </c>
      <c r="G6" s="11">
        <f>E6-F6</f>
        <v>0</v>
      </c>
      <c r="H6" s="11"/>
    </row>
    <row r="7" spans="2:8" x14ac:dyDescent="0.4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x14ac:dyDescent="0.4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  <c r="H11" s="14"/>
    </row>
    <row r="12" spans="2:8" x14ac:dyDescent="0.4">
      <c r="B12" s="12"/>
      <c r="C12" s="12"/>
      <c r="D12" s="13" t="s">
        <v>13</v>
      </c>
      <c r="E12" s="14"/>
      <c r="F12" s="14"/>
      <c r="G12" s="14">
        <f t="shared" si="0"/>
        <v>0</v>
      </c>
      <c r="H12" s="14"/>
    </row>
    <row r="13" spans="2:8" x14ac:dyDescent="0.4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x14ac:dyDescent="0.4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x14ac:dyDescent="0.4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  <c r="H32" s="14"/>
    </row>
    <row r="33" spans="2:8" x14ac:dyDescent="0.4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x14ac:dyDescent="0.4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x14ac:dyDescent="0.4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">
      <c r="B45" s="12"/>
      <c r="C45" s="12"/>
      <c r="D45" s="13" t="s">
        <v>43</v>
      </c>
      <c r="E45" s="14">
        <f>+E46+E47+E48+E49+E50+E51+E52+E53+E54</f>
        <v>0</v>
      </c>
      <c r="F45" s="14">
        <f>+F46+F47+F48+F49+F50+F51+F52+F53+F54</f>
        <v>0</v>
      </c>
      <c r="G45" s="14">
        <f t="shared" si="0"/>
        <v>0</v>
      </c>
      <c r="H45" s="14"/>
    </row>
    <row r="46" spans="2:8" x14ac:dyDescent="0.4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">
      <c r="B56" s="12"/>
      <c r="C56" s="12"/>
      <c r="D56" s="13" t="s">
        <v>54</v>
      </c>
      <c r="E56" s="14">
        <f>+E57</f>
        <v>0</v>
      </c>
      <c r="F56" s="14">
        <f>+F57</f>
        <v>0</v>
      </c>
      <c r="G56" s="14">
        <f t="shared" si="0"/>
        <v>0</v>
      </c>
      <c r="H56" s="14"/>
    </row>
    <row r="57" spans="2:8" x14ac:dyDescent="0.4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">
      <c r="B64" s="12"/>
      <c r="C64" s="12"/>
      <c r="D64" s="13" t="s">
        <v>57</v>
      </c>
      <c r="E64" s="14">
        <f>+E65+E66</f>
        <v>3260000</v>
      </c>
      <c r="F64" s="14">
        <f>+F65+F66</f>
        <v>3170000</v>
      </c>
      <c r="G64" s="14">
        <f t="shared" si="0"/>
        <v>90000</v>
      </c>
      <c r="H64" s="14"/>
    </row>
    <row r="65" spans="2:8" x14ac:dyDescent="0.4">
      <c r="B65" s="12"/>
      <c r="C65" s="12"/>
      <c r="D65" s="13" t="s">
        <v>58</v>
      </c>
      <c r="E65" s="14">
        <v>1820000</v>
      </c>
      <c r="F65" s="14">
        <v>1820000</v>
      </c>
      <c r="G65" s="14">
        <f t="shared" si="0"/>
        <v>0</v>
      </c>
      <c r="H65" s="14"/>
    </row>
    <row r="66" spans="2:8" x14ac:dyDescent="0.4">
      <c r="B66" s="12"/>
      <c r="C66" s="12"/>
      <c r="D66" s="13" t="s">
        <v>59</v>
      </c>
      <c r="E66" s="14">
        <v>1440000</v>
      </c>
      <c r="F66" s="14">
        <v>1350000</v>
      </c>
      <c r="G66" s="14">
        <f t="shared" si="0"/>
        <v>90000</v>
      </c>
      <c r="H66" s="14"/>
    </row>
    <row r="67" spans="2:8" x14ac:dyDescent="0.4">
      <c r="B67" s="12"/>
      <c r="C67" s="12"/>
      <c r="D67" s="13" t="s">
        <v>60</v>
      </c>
      <c r="E67" s="14"/>
      <c r="F67" s="14"/>
      <c r="G67" s="14">
        <f t="shared" si="0"/>
        <v>0</v>
      </c>
      <c r="H67" s="14"/>
    </row>
    <row r="68" spans="2:8" x14ac:dyDescent="0.4">
      <c r="B68" s="12"/>
      <c r="C68" s="12"/>
      <c r="D68" s="13" t="s">
        <v>61</v>
      </c>
      <c r="E68" s="14"/>
      <c r="F68" s="14"/>
      <c r="G68" s="14">
        <f t="shared" si="0"/>
        <v>0</v>
      </c>
      <c r="H68" s="14"/>
    </row>
    <row r="69" spans="2:8" x14ac:dyDescent="0.4">
      <c r="B69" s="12"/>
      <c r="C69" s="12"/>
      <c r="D69" s="13" t="s">
        <v>62</v>
      </c>
      <c r="E69" s="14"/>
      <c r="F69" s="14">
        <v>5</v>
      </c>
      <c r="G69" s="14">
        <f t="shared" si="0"/>
        <v>-5</v>
      </c>
      <c r="H69" s="14"/>
    </row>
    <row r="70" spans="2:8" x14ac:dyDescent="0.4">
      <c r="B70" s="12"/>
      <c r="C70" s="12"/>
      <c r="D70" s="13" t="s">
        <v>63</v>
      </c>
      <c r="E70" s="14">
        <f>+E71+E72+E73+E75</f>
        <v>1000</v>
      </c>
      <c r="F70" s="14">
        <f>+F71+F72+F73+F75</f>
        <v>0</v>
      </c>
      <c r="G70" s="14">
        <f t="shared" si="0"/>
        <v>1000</v>
      </c>
      <c r="H70" s="14"/>
    </row>
    <row r="71" spans="2:8" x14ac:dyDescent="0.4">
      <c r="B71" s="12"/>
      <c r="C71" s="12"/>
      <c r="D71" s="13" t="s">
        <v>64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65</v>
      </c>
      <c r="E72" s="14"/>
      <c r="F72" s="14"/>
      <c r="G72" s="14">
        <f t="shared" si="1"/>
        <v>0</v>
      </c>
      <c r="H72" s="14"/>
    </row>
    <row r="73" spans="2:8" x14ac:dyDescent="0.4">
      <c r="B73" s="12"/>
      <c r="C73" s="12"/>
      <c r="D73" s="13" t="s">
        <v>66</v>
      </c>
      <c r="E73" s="14">
        <f>+E74</f>
        <v>0</v>
      </c>
      <c r="F73" s="14">
        <f>+F74</f>
        <v>0</v>
      </c>
      <c r="G73" s="14">
        <f t="shared" si="1"/>
        <v>0</v>
      </c>
      <c r="H73" s="14"/>
    </row>
    <row r="74" spans="2:8" x14ac:dyDescent="0.4">
      <c r="B74" s="12"/>
      <c r="C74" s="12"/>
      <c r="D74" s="13" t="s">
        <v>67</v>
      </c>
      <c r="E74" s="14"/>
      <c r="F74" s="14"/>
      <c r="G74" s="14">
        <f t="shared" si="1"/>
        <v>0</v>
      </c>
      <c r="H74" s="14"/>
    </row>
    <row r="75" spans="2:8" x14ac:dyDescent="0.4">
      <c r="B75" s="12"/>
      <c r="C75" s="12"/>
      <c r="D75" s="13" t="s">
        <v>68</v>
      </c>
      <c r="E75" s="14">
        <v>1000</v>
      </c>
      <c r="F75" s="14"/>
      <c r="G75" s="14">
        <f t="shared" si="1"/>
        <v>1000</v>
      </c>
      <c r="H75" s="14"/>
    </row>
    <row r="76" spans="2:8" x14ac:dyDescent="0.4">
      <c r="B76" s="12"/>
      <c r="C76" s="12"/>
      <c r="D76" s="13" t="s">
        <v>69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5"/>
      <c r="D77" s="16" t="s">
        <v>70</v>
      </c>
      <c r="E77" s="17">
        <f>+E6+E56+E64+E67+E68+E69+E70+E76</f>
        <v>3261000</v>
      </c>
      <c r="F77" s="17">
        <f>+F6+F56+F64+F67+F68+F69+F70+F76</f>
        <v>3170005</v>
      </c>
      <c r="G77" s="17">
        <f t="shared" si="1"/>
        <v>90995</v>
      </c>
      <c r="H77" s="17"/>
    </row>
    <row r="78" spans="2:8" x14ac:dyDescent="0.4">
      <c r="B78" s="12"/>
      <c r="C78" s="9" t="s">
        <v>71</v>
      </c>
      <c r="D78" s="13" t="s">
        <v>72</v>
      </c>
      <c r="E78" s="14">
        <f>+E79+E80+E81+E98+E99+E100+E101+E102</f>
        <v>1317000</v>
      </c>
      <c r="F78" s="14">
        <f>+F79+F80+F81+F98+F99+F100+F101+F102</f>
        <v>1399699</v>
      </c>
      <c r="G78" s="14">
        <f t="shared" si="1"/>
        <v>-82699</v>
      </c>
      <c r="H78" s="14"/>
    </row>
    <row r="79" spans="2:8" x14ac:dyDescent="0.4">
      <c r="B79" s="12"/>
      <c r="C79" s="12"/>
      <c r="D79" s="13" t="s">
        <v>73</v>
      </c>
      <c r="E79" s="14"/>
      <c r="F79" s="14"/>
      <c r="G79" s="14">
        <f t="shared" si="1"/>
        <v>0</v>
      </c>
      <c r="H79" s="14"/>
    </row>
    <row r="80" spans="2:8" x14ac:dyDescent="0.4">
      <c r="B80" s="12"/>
      <c r="C80" s="12"/>
      <c r="D80" s="13" t="s">
        <v>74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75</v>
      </c>
      <c r="E81" s="14">
        <f>+E82+E83+E84+E85+E86+E87+E88+E89+E90+E91+E92+E93+E94+E95+E96+E97</f>
        <v>0</v>
      </c>
      <c r="F81" s="14">
        <f>+F82+F83+F84+F85+F86+F87+F88+F89+F90+F91+F92+F93+F94+F95+F96+F97</f>
        <v>0</v>
      </c>
      <c r="G81" s="14">
        <f t="shared" si="1"/>
        <v>0</v>
      </c>
      <c r="H81" s="14"/>
    </row>
    <row r="82" spans="2:8" x14ac:dyDescent="0.4">
      <c r="B82" s="12"/>
      <c r="C82" s="12"/>
      <c r="D82" s="13" t="s">
        <v>76</v>
      </c>
      <c r="E82" s="14"/>
      <c r="F82" s="14"/>
      <c r="G82" s="14">
        <f t="shared" si="1"/>
        <v>0</v>
      </c>
      <c r="H82" s="14"/>
    </row>
    <row r="83" spans="2:8" x14ac:dyDescent="0.4">
      <c r="B83" s="12"/>
      <c r="C83" s="12"/>
      <c r="D83" s="13" t="s">
        <v>77</v>
      </c>
      <c r="E83" s="14"/>
      <c r="F83" s="14"/>
      <c r="G83" s="14">
        <f t="shared" si="1"/>
        <v>0</v>
      </c>
      <c r="H83" s="14"/>
    </row>
    <row r="84" spans="2:8" x14ac:dyDescent="0.4">
      <c r="B84" s="12"/>
      <c r="C84" s="12"/>
      <c r="D84" s="13" t="s">
        <v>78</v>
      </c>
      <c r="E84" s="14"/>
      <c r="F84" s="14"/>
      <c r="G84" s="14">
        <f t="shared" si="1"/>
        <v>0</v>
      </c>
      <c r="H84" s="14"/>
    </row>
    <row r="85" spans="2:8" x14ac:dyDescent="0.4">
      <c r="B85" s="12"/>
      <c r="C85" s="12"/>
      <c r="D85" s="13" t="s">
        <v>79</v>
      </c>
      <c r="E85" s="14"/>
      <c r="F85" s="14"/>
      <c r="G85" s="14">
        <f t="shared" si="1"/>
        <v>0</v>
      </c>
      <c r="H85" s="14"/>
    </row>
    <row r="86" spans="2:8" x14ac:dyDescent="0.4">
      <c r="B86" s="12"/>
      <c r="C86" s="12"/>
      <c r="D86" s="13" t="s">
        <v>80</v>
      </c>
      <c r="E86" s="14"/>
      <c r="F86" s="14"/>
      <c r="G86" s="14">
        <f t="shared" si="1"/>
        <v>0</v>
      </c>
      <c r="H86" s="14"/>
    </row>
    <row r="87" spans="2:8" x14ac:dyDescent="0.4">
      <c r="B87" s="12"/>
      <c r="C87" s="12"/>
      <c r="D87" s="13" t="s">
        <v>81</v>
      </c>
      <c r="E87" s="14"/>
      <c r="F87" s="14"/>
      <c r="G87" s="14">
        <f t="shared" si="1"/>
        <v>0</v>
      </c>
      <c r="H87" s="14"/>
    </row>
    <row r="88" spans="2:8" x14ac:dyDescent="0.4">
      <c r="B88" s="12"/>
      <c r="C88" s="12"/>
      <c r="D88" s="13" t="s">
        <v>82</v>
      </c>
      <c r="E88" s="14"/>
      <c r="F88" s="14"/>
      <c r="G88" s="14">
        <f t="shared" si="1"/>
        <v>0</v>
      </c>
      <c r="H88" s="14"/>
    </row>
    <row r="89" spans="2:8" x14ac:dyDescent="0.4">
      <c r="B89" s="12"/>
      <c r="C89" s="12"/>
      <c r="D89" s="13" t="s">
        <v>83</v>
      </c>
      <c r="E89" s="14"/>
      <c r="F89" s="14"/>
      <c r="G89" s="14">
        <f t="shared" si="1"/>
        <v>0</v>
      </c>
      <c r="H89" s="14"/>
    </row>
    <row r="90" spans="2:8" x14ac:dyDescent="0.4">
      <c r="B90" s="12"/>
      <c r="C90" s="12"/>
      <c r="D90" s="13" t="s">
        <v>84</v>
      </c>
      <c r="E90" s="14"/>
      <c r="F90" s="14"/>
      <c r="G90" s="14">
        <f t="shared" si="1"/>
        <v>0</v>
      </c>
      <c r="H90" s="14"/>
    </row>
    <row r="91" spans="2:8" x14ac:dyDescent="0.4">
      <c r="B91" s="12"/>
      <c r="C91" s="12"/>
      <c r="D91" s="13" t="s">
        <v>85</v>
      </c>
      <c r="E91" s="14"/>
      <c r="F91" s="14"/>
      <c r="G91" s="14">
        <f t="shared" si="1"/>
        <v>0</v>
      </c>
      <c r="H91" s="14"/>
    </row>
    <row r="92" spans="2:8" x14ac:dyDescent="0.4">
      <c r="B92" s="12"/>
      <c r="C92" s="12"/>
      <c r="D92" s="13" t="s">
        <v>86</v>
      </c>
      <c r="E92" s="14"/>
      <c r="F92" s="14"/>
      <c r="G92" s="14">
        <f t="shared" si="1"/>
        <v>0</v>
      </c>
      <c r="H92" s="14"/>
    </row>
    <row r="93" spans="2:8" x14ac:dyDescent="0.4">
      <c r="B93" s="12"/>
      <c r="C93" s="12"/>
      <c r="D93" s="13" t="s">
        <v>87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88</v>
      </c>
      <c r="E94" s="14"/>
      <c r="F94" s="14"/>
      <c r="G94" s="14">
        <f t="shared" si="1"/>
        <v>0</v>
      </c>
      <c r="H94" s="14"/>
    </row>
    <row r="95" spans="2:8" x14ac:dyDescent="0.4">
      <c r="B95" s="12"/>
      <c r="C95" s="12"/>
      <c r="D95" s="13" t="s">
        <v>89</v>
      </c>
      <c r="E95" s="14"/>
      <c r="F95" s="14"/>
      <c r="G95" s="14">
        <f t="shared" si="1"/>
        <v>0</v>
      </c>
      <c r="H95" s="14"/>
    </row>
    <row r="96" spans="2:8" x14ac:dyDescent="0.4">
      <c r="B96" s="12"/>
      <c r="C96" s="12"/>
      <c r="D96" s="13" t="s">
        <v>90</v>
      </c>
      <c r="E96" s="14"/>
      <c r="F96" s="14"/>
      <c r="G96" s="14">
        <f t="shared" si="1"/>
        <v>0</v>
      </c>
      <c r="H96" s="14"/>
    </row>
    <row r="97" spans="2:8" x14ac:dyDescent="0.4">
      <c r="B97" s="12"/>
      <c r="C97" s="12"/>
      <c r="D97" s="13" t="s">
        <v>91</v>
      </c>
      <c r="E97" s="14"/>
      <c r="F97" s="14"/>
      <c r="G97" s="14">
        <f t="shared" si="1"/>
        <v>0</v>
      </c>
      <c r="H97" s="14"/>
    </row>
    <row r="98" spans="2:8" x14ac:dyDescent="0.4">
      <c r="B98" s="12"/>
      <c r="C98" s="12"/>
      <c r="D98" s="13" t="s">
        <v>92</v>
      </c>
      <c r="E98" s="14"/>
      <c r="F98" s="14"/>
      <c r="G98" s="14">
        <f t="shared" si="1"/>
        <v>0</v>
      </c>
      <c r="H98" s="14"/>
    </row>
    <row r="99" spans="2:8" x14ac:dyDescent="0.4">
      <c r="B99" s="12"/>
      <c r="C99" s="12"/>
      <c r="D99" s="13" t="s">
        <v>93</v>
      </c>
      <c r="E99" s="14">
        <v>1292000</v>
      </c>
      <c r="F99" s="14">
        <v>1399699</v>
      </c>
      <c r="G99" s="14">
        <f t="shared" si="1"/>
        <v>-107699</v>
      </c>
      <c r="H99" s="14"/>
    </row>
    <row r="100" spans="2:8" x14ac:dyDescent="0.4">
      <c r="B100" s="12"/>
      <c r="C100" s="12"/>
      <c r="D100" s="13" t="s">
        <v>94</v>
      </c>
      <c r="E100" s="14"/>
      <c r="F100" s="14"/>
      <c r="G100" s="14">
        <f t="shared" si="1"/>
        <v>0</v>
      </c>
      <c r="H100" s="14"/>
    </row>
    <row r="101" spans="2:8" x14ac:dyDescent="0.4">
      <c r="B101" s="12"/>
      <c r="C101" s="12"/>
      <c r="D101" s="13" t="s">
        <v>95</v>
      </c>
      <c r="E101" s="14"/>
      <c r="F101" s="14"/>
      <c r="G101" s="14">
        <f t="shared" si="1"/>
        <v>0</v>
      </c>
      <c r="H101" s="14"/>
    </row>
    <row r="102" spans="2:8" x14ac:dyDescent="0.4">
      <c r="B102" s="12"/>
      <c r="C102" s="12"/>
      <c r="D102" s="13" t="s">
        <v>96</v>
      </c>
      <c r="E102" s="14">
        <f>+E103</f>
        <v>25000</v>
      </c>
      <c r="F102" s="14">
        <f>+F103</f>
        <v>0</v>
      </c>
      <c r="G102" s="14">
        <f t="shared" si="1"/>
        <v>25000</v>
      </c>
      <c r="H102" s="14"/>
    </row>
    <row r="103" spans="2:8" x14ac:dyDescent="0.4">
      <c r="B103" s="12"/>
      <c r="C103" s="12"/>
      <c r="D103" s="13" t="s">
        <v>97</v>
      </c>
      <c r="E103" s="14">
        <v>25000</v>
      </c>
      <c r="F103" s="14"/>
      <c r="G103" s="14">
        <f t="shared" si="1"/>
        <v>25000</v>
      </c>
      <c r="H103" s="14"/>
    </row>
    <row r="104" spans="2:8" x14ac:dyDescent="0.4">
      <c r="B104" s="12"/>
      <c r="C104" s="12"/>
      <c r="D104" s="13" t="s">
        <v>98</v>
      </c>
      <c r="E104" s="14">
        <f>+E105+E106+E107+E108+E109+E110+E111+E112+E113+E114+E115+E116+E117+E118+E119+E120+E121</f>
        <v>441000</v>
      </c>
      <c r="F104" s="14">
        <f>+F105+F106+F107+F108+F109+F110+F111+F112+F113+F114+F115+F116+F117+F118+F119+F120+F121</f>
        <v>426974</v>
      </c>
      <c r="G104" s="14">
        <f t="shared" si="1"/>
        <v>14026</v>
      </c>
      <c r="H104" s="14"/>
    </row>
    <row r="105" spans="2:8" x14ac:dyDescent="0.4">
      <c r="B105" s="12"/>
      <c r="C105" s="12"/>
      <c r="D105" s="13" t="s">
        <v>99</v>
      </c>
      <c r="E105" s="14"/>
      <c r="F105" s="14"/>
      <c r="G105" s="14">
        <f t="shared" si="1"/>
        <v>0</v>
      </c>
      <c r="H105" s="14"/>
    </row>
    <row r="106" spans="2:8" x14ac:dyDescent="0.4">
      <c r="B106" s="12"/>
      <c r="C106" s="12"/>
      <c r="D106" s="13" t="s">
        <v>100</v>
      </c>
      <c r="E106" s="14"/>
      <c r="F106" s="14"/>
      <c r="G106" s="14">
        <f t="shared" si="1"/>
        <v>0</v>
      </c>
      <c r="H106" s="14"/>
    </row>
    <row r="107" spans="2:8" x14ac:dyDescent="0.4">
      <c r="B107" s="12"/>
      <c r="C107" s="12"/>
      <c r="D107" s="13" t="s">
        <v>101</v>
      </c>
      <c r="E107" s="14"/>
      <c r="F107" s="14"/>
      <c r="G107" s="14">
        <f t="shared" si="1"/>
        <v>0</v>
      </c>
      <c r="H107" s="14"/>
    </row>
    <row r="108" spans="2:8" x14ac:dyDescent="0.4">
      <c r="B108" s="12"/>
      <c r="C108" s="12"/>
      <c r="D108" s="13" t="s">
        <v>102</v>
      </c>
      <c r="E108" s="14"/>
      <c r="F108" s="14"/>
      <c r="G108" s="14">
        <f t="shared" si="1"/>
        <v>0</v>
      </c>
      <c r="H108" s="14"/>
    </row>
    <row r="109" spans="2:8" x14ac:dyDescent="0.4">
      <c r="B109" s="12"/>
      <c r="C109" s="12"/>
      <c r="D109" s="13" t="s">
        <v>103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104</v>
      </c>
      <c r="E110" s="14"/>
      <c r="F110" s="14"/>
      <c r="G110" s="14">
        <f t="shared" si="1"/>
        <v>0</v>
      </c>
      <c r="H110" s="14"/>
    </row>
    <row r="111" spans="2:8" x14ac:dyDescent="0.4">
      <c r="B111" s="12"/>
      <c r="C111" s="12"/>
      <c r="D111" s="13" t="s">
        <v>105</v>
      </c>
      <c r="E111" s="14"/>
      <c r="F111" s="14"/>
      <c r="G111" s="14">
        <f t="shared" si="1"/>
        <v>0</v>
      </c>
      <c r="H111" s="14"/>
    </row>
    <row r="112" spans="2:8" x14ac:dyDescent="0.4">
      <c r="B112" s="12"/>
      <c r="C112" s="12"/>
      <c r="D112" s="13" t="s">
        <v>106</v>
      </c>
      <c r="E112" s="14"/>
      <c r="F112" s="14"/>
      <c r="G112" s="14">
        <f t="shared" si="1"/>
        <v>0</v>
      </c>
      <c r="H112" s="14"/>
    </row>
    <row r="113" spans="2:8" x14ac:dyDescent="0.4">
      <c r="B113" s="12"/>
      <c r="C113" s="12"/>
      <c r="D113" s="13" t="s">
        <v>107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108</v>
      </c>
      <c r="E114" s="14">
        <v>424000</v>
      </c>
      <c r="F114" s="14">
        <v>411111</v>
      </c>
      <c r="G114" s="14">
        <f t="shared" si="1"/>
        <v>12889</v>
      </c>
      <c r="H114" s="14"/>
    </row>
    <row r="115" spans="2:8" x14ac:dyDescent="0.4">
      <c r="B115" s="12"/>
      <c r="C115" s="12"/>
      <c r="D115" s="13" t="s">
        <v>109</v>
      </c>
      <c r="E115" s="14"/>
      <c r="F115" s="14"/>
      <c r="G115" s="14">
        <f t="shared" si="1"/>
        <v>0</v>
      </c>
      <c r="H115" s="14"/>
    </row>
    <row r="116" spans="2:8" x14ac:dyDescent="0.4">
      <c r="B116" s="12"/>
      <c r="C116" s="12"/>
      <c r="D116" s="13" t="s">
        <v>110</v>
      </c>
      <c r="E116" s="14">
        <v>10000</v>
      </c>
      <c r="F116" s="14">
        <v>7393</v>
      </c>
      <c r="G116" s="14">
        <f t="shared" si="1"/>
        <v>2607</v>
      </c>
      <c r="H116" s="14"/>
    </row>
    <row r="117" spans="2:8" x14ac:dyDescent="0.4">
      <c r="B117" s="12"/>
      <c r="C117" s="12"/>
      <c r="D117" s="13" t="s">
        <v>111</v>
      </c>
      <c r="E117" s="14">
        <v>7000</v>
      </c>
      <c r="F117" s="14">
        <v>8470</v>
      </c>
      <c r="G117" s="14">
        <f t="shared" si="1"/>
        <v>-1470</v>
      </c>
      <c r="H117" s="14"/>
    </row>
    <row r="118" spans="2:8" x14ac:dyDescent="0.4">
      <c r="B118" s="12"/>
      <c r="C118" s="12"/>
      <c r="D118" s="13" t="s">
        <v>112</v>
      </c>
      <c r="E118" s="14"/>
      <c r="F118" s="14"/>
      <c r="G118" s="14">
        <f t="shared" si="1"/>
        <v>0</v>
      </c>
      <c r="H118" s="14"/>
    </row>
    <row r="119" spans="2:8" x14ac:dyDescent="0.4">
      <c r="B119" s="12"/>
      <c r="C119" s="12"/>
      <c r="D119" s="13" t="s">
        <v>113</v>
      </c>
      <c r="E119" s="14"/>
      <c r="F119" s="14"/>
      <c r="G119" s="14">
        <f t="shared" si="1"/>
        <v>0</v>
      </c>
      <c r="H119" s="14"/>
    </row>
    <row r="120" spans="2:8" x14ac:dyDescent="0.4">
      <c r="B120" s="12"/>
      <c r="C120" s="12"/>
      <c r="D120" s="13" t="s">
        <v>114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115</v>
      </c>
      <c r="E121" s="14"/>
      <c r="F121" s="14"/>
      <c r="G121" s="14">
        <f t="shared" si="1"/>
        <v>0</v>
      </c>
      <c r="H121" s="14"/>
    </row>
    <row r="122" spans="2:8" x14ac:dyDescent="0.4">
      <c r="B122" s="12"/>
      <c r="C122" s="12"/>
      <c r="D122" s="13" t="s">
        <v>116</v>
      </c>
      <c r="E122" s="14">
        <f>+E123+E124+E125+E126+E127+E128+E129+E130+E131+E132+E133+E134+E135+E136+E137+E138+E139+E140+E141+E142</f>
        <v>803000</v>
      </c>
      <c r="F122" s="14">
        <f>+F123+F124+F125+F126+F127+F128+F129+F130+F131+F132+F133+F134+F135+F136+F137+F138+F139+F140+F141+F142</f>
        <v>798583</v>
      </c>
      <c r="G122" s="14">
        <f t="shared" si="1"/>
        <v>4417</v>
      </c>
      <c r="H122" s="14"/>
    </row>
    <row r="123" spans="2:8" x14ac:dyDescent="0.4">
      <c r="B123" s="12"/>
      <c r="C123" s="12"/>
      <c r="D123" s="13" t="s">
        <v>117</v>
      </c>
      <c r="E123" s="14">
        <v>14000</v>
      </c>
      <c r="F123" s="14"/>
      <c r="G123" s="14">
        <f t="shared" si="1"/>
        <v>14000</v>
      </c>
      <c r="H123" s="14"/>
    </row>
    <row r="124" spans="2:8" x14ac:dyDescent="0.4">
      <c r="B124" s="12"/>
      <c r="C124" s="12"/>
      <c r="D124" s="13" t="s">
        <v>118</v>
      </c>
      <c r="E124" s="14"/>
      <c r="F124" s="14"/>
      <c r="G124" s="14">
        <f t="shared" si="1"/>
        <v>0</v>
      </c>
      <c r="H124" s="14"/>
    </row>
    <row r="125" spans="2:8" x14ac:dyDescent="0.4">
      <c r="B125" s="12"/>
      <c r="C125" s="12"/>
      <c r="D125" s="13" t="s">
        <v>119</v>
      </c>
      <c r="E125" s="14"/>
      <c r="F125" s="14"/>
      <c r="G125" s="14">
        <f t="shared" si="1"/>
        <v>0</v>
      </c>
      <c r="H125" s="14"/>
    </row>
    <row r="126" spans="2:8" x14ac:dyDescent="0.4">
      <c r="B126" s="12"/>
      <c r="C126" s="12"/>
      <c r="D126" s="13" t="s">
        <v>120</v>
      </c>
      <c r="E126" s="14"/>
      <c r="F126" s="14"/>
      <c r="G126" s="14">
        <f t="shared" si="1"/>
        <v>0</v>
      </c>
      <c r="H126" s="14"/>
    </row>
    <row r="127" spans="2:8" x14ac:dyDescent="0.4">
      <c r="B127" s="12"/>
      <c r="C127" s="12"/>
      <c r="D127" s="13" t="s">
        <v>121</v>
      </c>
      <c r="E127" s="14">
        <v>30000</v>
      </c>
      <c r="F127" s="14"/>
      <c r="G127" s="14">
        <f t="shared" si="1"/>
        <v>30000</v>
      </c>
      <c r="H127" s="14"/>
    </row>
    <row r="128" spans="2:8" x14ac:dyDescent="0.4">
      <c r="B128" s="12"/>
      <c r="C128" s="12"/>
      <c r="D128" s="13" t="s">
        <v>122</v>
      </c>
      <c r="E128" s="14"/>
      <c r="F128" s="14"/>
      <c r="G128" s="14">
        <f t="shared" si="1"/>
        <v>0</v>
      </c>
      <c r="H128" s="14"/>
    </row>
    <row r="129" spans="2:8" x14ac:dyDescent="0.4">
      <c r="B129" s="12"/>
      <c r="C129" s="12"/>
      <c r="D129" s="13" t="s">
        <v>123</v>
      </c>
      <c r="E129" s="14">
        <v>100000</v>
      </c>
      <c r="F129" s="14">
        <v>86955</v>
      </c>
      <c r="G129" s="14">
        <f t="shared" si="1"/>
        <v>13045</v>
      </c>
      <c r="H129" s="14"/>
    </row>
    <row r="130" spans="2:8" x14ac:dyDescent="0.4">
      <c r="B130" s="12"/>
      <c r="C130" s="12"/>
      <c r="D130" s="13" t="s">
        <v>124</v>
      </c>
      <c r="E130" s="14">
        <v>84000</v>
      </c>
      <c r="F130" s="14">
        <v>81586</v>
      </c>
      <c r="G130" s="14">
        <f t="shared" si="1"/>
        <v>2414</v>
      </c>
      <c r="H130" s="14"/>
    </row>
    <row r="131" spans="2:8" x14ac:dyDescent="0.4">
      <c r="B131" s="12"/>
      <c r="C131" s="12"/>
      <c r="D131" s="13" t="s">
        <v>125</v>
      </c>
      <c r="E131" s="14"/>
      <c r="F131" s="14"/>
      <c r="G131" s="14">
        <f t="shared" si="1"/>
        <v>0</v>
      </c>
      <c r="H131" s="14"/>
    </row>
    <row r="132" spans="2:8" x14ac:dyDescent="0.4">
      <c r="B132" s="12"/>
      <c r="C132" s="12"/>
      <c r="D132" s="13" t="s">
        <v>126</v>
      </c>
      <c r="E132" s="14"/>
      <c r="F132" s="14"/>
      <c r="G132" s="14">
        <f t="shared" si="1"/>
        <v>0</v>
      </c>
      <c r="H132" s="14"/>
    </row>
    <row r="133" spans="2:8" x14ac:dyDescent="0.4">
      <c r="B133" s="12"/>
      <c r="C133" s="12"/>
      <c r="D133" s="13" t="s">
        <v>127</v>
      </c>
      <c r="E133" s="14">
        <v>60000</v>
      </c>
      <c r="F133" s="14">
        <v>33482</v>
      </c>
      <c r="G133" s="14">
        <f t="shared" si="1"/>
        <v>26518</v>
      </c>
      <c r="H133" s="14"/>
    </row>
    <row r="134" spans="2:8" x14ac:dyDescent="0.4">
      <c r="B134" s="12"/>
      <c r="C134" s="12"/>
      <c r="D134" s="13" t="s">
        <v>128</v>
      </c>
      <c r="E134" s="14">
        <v>13000</v>
      </c>
      <c r="F134" s="14">
        <v>7560</v>
      </c>
      <c r="G134" s="14">
        <f t="shared" si="1"/>
        <v>5440</v>
      </c>
      <c r="H134" s="14"/>
    </row>
    <row r="135" spans="2:8" x14ac:dyDescent="0.4">
      <c r="B135" s="12"/>
      <c r="C135" s="12"/>
      <c r="D135" s="13" t="s">
        <v>111</v>
      </c>
      <c r="E135" s="14"/>
      <c r="F135" s="14"/>
      <c r="G135" s="14">
        <f t="shared" ref="G135:G198" si="2">E135-F135</f>
        <v>0</v>
      </c>
      <c r="H135" s="14"/>
    </row>
    <row r="136" spans="2:8" x14ac:dyDescent="0.4">
      <c r="B136" s="12"/>
      <c r="C136" s="12"/>
      <c r="D136" s="13" t="s">
        <v>112</v>
      </c>
      <c r="E136" s="14"/>
      <c r="F136" s="14"/>
      <c r="G136" s="14">
        <f t="shared" si="2"/>
        <v>0</v>
      </c>
      <c r="H136" s="14"/>
    </row>
    <row r="137" spans="2:8" x14ac:dyDescent="0.4">
      <c r="B137" s="12"/>
      <c r="C137" s="12"/>
      <c r="D137" s="13" t="s">
        <v>129</v>
      </c>
      <c r="E137" s="14"/>
      <c r="F137" s="14"/>
      <c r="G137" s="14">
        <f t="shared" si="2"/>
        <v>0</v>
      </c>
      <c r="H137" s="14"/>
    </row>
    <row r="138" spans="2:8" x14ac:dyDescent="0.4">
      <c r="B138" s="12"/>
      <c r="C138" s="12"/>
      <c r="D138" s="13" t="s">
        <v>130</v>
      </c>
      <c r="E138" s="14"/>
      <c r="F138" s="14"/>
      <c r="G138" s="14">
        <f t="shared" si="2"/>
        <v>0</v>
      </c>
      <c r="H138" s="14"/>
    </row>
    <row r="139" spans="2:8" x14ac:dyDescent="0.4">
      <c r="B139" s="12"/>
      <c r="C139" s="12"/>
      <c r="D139" s="13" t="s">
        <v>131</v>
      </c>
      <c r="E139" s="14">
        <v>502000</v>
      </c>
      <c r="F139" s="14">
        <v>589000</v>
      </c>
      <c r="G139" s="14">
        <f t="shared" si="2"/>
        <v>-87000</v>
      </c>
      <c r="H139" s="14"/>
    </row>
    <row r="140" spans="2:8" x14ac:dyDescent="0.4">
      <c r="B140" s="12"/>
      <c r="C140" s="12"/>
      <c r="D140" s="13" t="s">
        <v>132</v>
      </c>
      <c r="E140" s="14"/>
      <c r="F140" s="14"/>
      <c r="G140" s="14">
        <f t="shared" si="2"/>
        <v>0</v>
      </c>
      <c r="H140" s="14"/>
    </row>
    <row r="141" spans="2:8" x14ac:dyDescent="0.4">
      <c r="B141" s="12"/>
      <c r="C141" s="12"/>
      <c r="D141" s="13" t="s">
        <v>133</v>
      </c>
      <c r="E141" s="14"/>
      <c r="F141" s="14"/>
      <c r="G141" s="14">
        <f t="shared" si="2"/>
        <v>0</v>
      </c>
      <c r="H141" s="14"/>
    </row>
    <row r="142" spans="2:8" x14ac:dyDescent="0.4">
      <c r="B142" s="12"/>
      <c r="C142" s="12"/>
      <c r="D142" s="13" t="s">
        <v>115</v>
      </c>
      <c r="E142" s="14">
        <f>+E143</f>
        <v>0</v>
      </c>
      <c r="F142" s="14">
        <f>+F143</f>
        <v>0</v>
      </c>
      <c r="G142" s="14">
        <f t="shared" si="2"/>
        <v>0</v>
      </c>
      <c r="H142" s="14"/>
    </row>
    <row r="143" spans="2:8" x14ac:dyDescent="0.4">
      <c r="B143" s="12"/>
      <c r="C143" s="12"/>
      <c r="D143" s="13" t="s">
        <v>134</v>
      </c>
      <c r="E143" s="14"/>
      <c r="F143" s="14"/>
      <c r="G143" s="14">
        <f t="shared" si="2"/>
        <v>0</v>
      </c>
      <c r="H143" s="14"/>
    </row>
    <row r="144" spans="2:8" x14ac:dyDescent="0.4">
      <c r="B144" s="12"/>
      <c r="C144" s="12"/>
      <c r="D144" s="13" t="s">
        <v>135</v>
      </c>
      <c r="E144" s="14"/>
      <c r="F144" s="14"/>
      <c r="G144" s="14">
        <f t="shared" si="2"/>
        <v>0</v>
      </c>
      <c r="H144" s="14"/>
    </row>
    <row r="145" spans="2:8" x14ac:dyDescent="0.4">
      <c r="B145" s="12"/>
      <c r="C145" s="12"/>
      <c r="D145" s="13" t="s">
        <v>136</v>
      </c>
      <c r="E145" s="14"/>
      <c r="F145" s="14"/>
      <c r="G145" s="14">
        <f t="shared" si="2"/>
        <v>0</v>
      </c>
      <c r="H145" s="14"/>
    </row>
    <row r="146" spans="2:8" x14ac:dyDescent="0.4">
      <c r="B146" s="12"/>
      <c r="C146" s="12"/>
      <c r="D146" s="13" t="s">
        <v>137</v>
      </c>
      <c r="E146" s="14">
        <f>+E147+E148+E150+E151</f>
        <v>0</v>
      </c>
      <c r="F146" s="14">
        <f>+F147+F148+F150+F151</f>
        <v>0</v>
      </c>
      <c r="G146" s="14">
        <f t="shared" si="2"/>
        <v>0</v>
      </c>
      <c r="H146" s="14"/>
    </row>
    <row r="147" spans="2:8" x14ac:dyDescent="0.4">
      <c r="B147" s="12"/>
      <c r="C147" s="12"/>
      <c r="D147" s="13" t="s">
        <v>138</v>
      </c>
      <c r="E147" s="14"/>
      <c r="F147" s="14"/>
      <c r="G147" s="14">
        <f t="shared" si="2"/>
        <v>0</v>
      </c>
      <c r="H147" s="14"/>
    </row>
    <row r="148" spans="2:8" x14ac:dyDescent="0.4">
      <c r="B148" s="12"/>
      <c r="C148" s="12"/>
      <c r="D148" s="13" t="s">
        <v>115</v>
      </c>
      <c r="E148" s="14">
        <f>+E149</f>
        <v>0</v>
      </c>
      <c r="F148" s="14">
        <f>+F149</f>
        <v>0</v>
      </c>
      <c r="G148" s="14">
        <f t="shared" si="2"/>
        <v>0</v>
      </c>
      <c r="H148" s="14"/>
    </row>
    <row r="149" spans="2:8" x14ac:dyDescent="0.4">
      <c r="B149" s="12"/>
      <c r="C149" s="12"/>
      <c r="D149" s="13" t="s">
        <v>134</v>
      </c>
      <c r="E149" s="14"/>
      <c r="F149" s="14"/>
      <c r="G149" s="14">
        <f t="shared" si="2"/>
        <v>0</v>
      </c>
      <c r="H149" s="14"/>
    </row>
    <row r="150" spans="2:8" x14ac:dyDescent="0.4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140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141</v>
      </c>
      <c r="E152" s="14">
        <f>+E153+E155+E156</f>
        <v>0</v>
      </c>
      <c r="F152" s="14">
        <f>+F153+F155+F156</f>
        <v>0</v>
      </c>
      <c r="G152" s="14">
        <f t="shared" si="2"/>
        <v>0</v>
      </c>
      <c r="H152" s="14"/>
    </row>
    <row r="153" spans="2:8" x14ac:dyDescent="0.4">
      <c r="B153" s="12"/>
      <c r="C153" s="12"/>
      <c r="D153" s="13" t="s">
        <v>142</v>
      </c>
      <c r="E153" s="14">
        <f>+E154</f>
        <v>0</v>
      </c>
      <c r="F153" s="14">
        <f>+F154</f>
        <v>0</v>
      </c>
      <c r="G153" s="14">
        <f t="shared" si="2"/>
        <v>0</v>
      </c>
      <c r="H153" s="14"/>
    </row>
    <row r="154" spans="2:8" x14ac:dyDescent="0.4">
      <c r="B154" s="12"/>
      <c r="C154" s="12"/>
      <c r="D154" s="13" t="s">
        <v>143</v>
      </c>
      <c r="E154" s="14"/>
      <c r="F154" s="14"/>
      <c r="G154" s="14">
        <f t="shared" si="2"/>
        <v>0</v>
      </c>
      <c r="H154" s="14"/>
    </row>
    <row r="155" spans="2:8" x14ac:dyDescent="0.4">
      <c r="B155" s="12"/>
      <c r="C155" s="12"/>
      <c r="D155" s="13" t="s">
        <v>144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145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5"/>
      <c r="D157" s="16" t="s">
        <v>146</v>
      </c>
      <c r="E157" s="17">
        <f>+E78+E104+E122+E144+E145+E146+E152</f>
        <v>2561000</v>
      </c>
      <c r="F157" s="17">
        <f>+F78+F104+F122+F144+F145+F146+F152</f>
        <v>2625256</v>
      </c>
      <c r="G157" s="17">
        <f t="shared" si="2"/>
        <v>-64256</v>
      </c>
      <c r="H157" s="17"/>
    </row>
    <row r="158" spans="2:8" x14ac:dyDescent="0.4">
      <c r="B158" s="15"/>
      <c r="C158" s="18" t="s">
        <v>147</v>
      </c>
      <c r="D158" s="19"/>
      <c r="E158" s="20">
        <f xml:space="preserve"> +E77 - E157</f>
        <v>700000</v>
      </c>
      <c r="F158" s="20">
        <f xml:space="preserve"> +F77 - F157</f>
        <v>544749</v>
      </c>
      <c r="G158" s="20">
        <f t="shared" si="2"/>
        <v>155251</v>
      </c>
      <c r="H158" s="20"/>
    </row>
    <row r="159" spans="2:8" x14ac:dyDescent="0.4">
      <c r="B159" s="9" t="s">
        <v>148</v>
      </c>
      <c r="C159" s="9" t="s">
        <v>10</v>
      </c>
      <c r="D159" s="13" t="s">
        <v>149</v>
      </c>
      <c r="E159" s="14">
        <f>+E160+E161</f>
        <v>0</v>
      </c>
      <c r="F159" s="14">
        <f>+F160+F161</f>
        <v>0</v>
      </c>
      <c r="G159" s="14">
        <f t="shared" si="2"/>
        <v>0</v>
      </c>
      <c r="H159" s="14"/>
    </row>
    <row r="160" spans="2:8" x14ac:dyDescent="0.4">
      <c r="B160" s="12"/>
      <c r="C160" s="12"/>
      <c r="D160" s="13" t="s">
        <v>150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151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152</v>
      </c>
      <c r="E162" s="14">
        <f>+E163+E164</f>
        <v>0</v>
      </c>
      <c r="F162" s="14">
        <f>+F163+F164</f>
        <v>0</v>
      </c>
      <c r="G162" s="14">
        <f t="shared" si="2"/>
        <v>0</v>
      </c>
      <c r="H162" s="14"/>
    </row>
    <row r="163" spans="2:8" x14ac:dyDescent="0.4">
      <c r="B163" s="12"/>
      <c r="C163" s="12"/>
      <c r="D163" s="13" t="s">
        <v>153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154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155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156</v>
      </c>
      <c r="E166" s="14"/>
      <c r="F166" s="14"/>
      <c r="G166" s="14">
        <f t="shared" si="2"/>
        <v>0</v>
      </c>
      <c r="H166" s="14"/>
    </row>
    <row r="167" spans="2:8" x14ac:dyDescent="0.4">
      <c r="B167" s="12"/>
      <c r="C167" s="12"/>
      <c r="D167" s="13" t="s">
        <v>157</v>
      </c>
      <c r="E167" s="14">
        <f>+E168+E169+E170+E171</f>
        <v>0</v>
      </c>
      <c r="F167" s="14">
        <f>+F168+F169+F170+F171</f>
        <v>0</v>
      </c>
      <c r="G167" s="14">
        <f t="shared" si="2"/>
        <v>0</v>
      </c>
      <c r="H167" s="14"/>
    </row>
    <row r="168" spans="2:8" x14ac:dyDescent="0.4">
      <c r="B168" s="12"/>
      <c r="C168" s="12"/>
      <c r="D168" s="13" t="s">
        <v>158</v>
      </c>
      <c r="E168" s="14"/>
      <c r="F168" s="14"/>
      <c r="G168" s="14">
        <f t="shared" si="2"/>
        <v>0</v>
      </c>
      <c r="H168" s="14"/>
    </row>
    <row r="169" spans="2:8" x14ac:dyDescent="0.4">
      <c r="B169" s="12"/>
      <c r="C169" s="12"/>
      <c r="D169" s="13" t="s">
        <v>159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160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161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162</v>
      </c>
      <c r="E172" s="14">
        <f>+E173</f>
        <v>0</v>
      </c>
      <c r="F172" s="14">
        <f>+F173</f>
        <v>0</v>
      </c>
      <c r="G172" s="14">
        <f t="shared" si="2"/>
        <v>0</v>
      </c>
      <c r="H172" s="14"/>
    </row>
    <row r="173" spans="2:8" x14ac:dyDescent="0.4">
      <c r="B173" s="12"/>
      <c r="C173" s="12"/>
      <c r="D173" s="13" t="s">
        <v>68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5"/>
      <c r="D174" s="16" t="s">
        <v>163</v>
      </c>
      <c r="E174" s="17">
        <f>+E159+E162+E165+E166+E167+E172</f>
        <v>0</v>
      </c>
      <c r="F174" s="17">
        <f>+F159+F162+F165+F166+F167+F172</f>
        <v>0</v>
      </c>
      <c r="G174" s="17">
        <f t="shared" si="2"/>
        <v>0</v>
      </c>
      <c r="H174" s="17"/>
    </row>
    <row r="175" spans="2:8" x14ac:dyDescent="0.4">
      <c r="B175" s="12"/>
      <c r="C175" s="9" t="s">
        <v>71</v>
      </c>
      <c r="D175" s="13" t="s">
        <v>164</v>
      </c>
      <c r="E175" s="14"/>
      <c r="F175" s="14"/>
      <c r="G175" s="14">
        <f t="shared" si="2"/>
        <v>0</v>
      </c>
      <c r="H175" s="14"/>
    </row>
    <row r="176" spans="2:8" x14ac:dyDescent="0.4">
      <c r="B176" s="12"/>
      <c r="C176" s="12"/>
      <c r="D176" s="13" t="s">
        <v>165</v>
      </c>
      <c r="E176" s="14">
        <f>+E177+E178+E179+E180+E181+E182+E183+E184+E185+E186</f>
        <v>0</v>
      </c>
      <c r="F176" s="14">
        <f>+F177+F178+F179+F180+F181+F182+F183+F184+F185+F186</f>
        <v>0</v>
      </c>
      <c r="G176" s="14">
        <f t="shared" si="2"/>
        <v>0</v>
      </c>
      <c r="H176" s="14"/>
    </row>
    <row r="177" spans="2:8" x14ac:dyDescent="0.4">
      <c r="B177" s="12"/>
      <c r="C177" s="12"/>
      <c r="D177" s="13" t="s">
        <v>166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167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168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169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170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171</v>
      </c>
      <c r="E182" s="14"/>
      <c r="F182" s="14"/>
      <c r="G182" s="14">
        <f t="shared" si="2"/>
        <v>0</v>
      </c>
      <c r="H182" s="14"/>
    </row>
    <row r="183" spans="2:8" x14ac:dyDescent="0.4">
      <c r="B183" s="12"/>
      <c r="C183" s="12"/>
      <c r="D183" s="13" t="s">
        <v>172</v>
      </c>
      <c r="E183" s="14"/>
      <c r="F183" s="14"/>
      <c r="G183" s="14">
        <f t="shared" si="2"/>
        <v>0</v>
      </c>
      <c r="H183" s="14"/>
    </row>
    <row r="184" spans="2:8" x14ac:dyDescent="0.4">
      <c r="B184" s="12"/>
      <c r="C184" s="12"/>
      <c r="D184" s="13" t="s">
        <v>173</v>
      </c>
      <c r="E184" s="14"/>
      <c r="F184" s="14"/>
      <c r="G184" s="14">
        <f t="shared" si="2"/>
        <v>0</v>
      </c>
      <c r="H184" s="14"/>
    </row>
    <row r="185" spans="2:8" x14ac:dyDescent="0.4">
      <c r="B185" s="12"/>
      <c r="C185" s="12"/>
      <c r="D185" s="13" t="s">
        <v>174</v>
      </c>
      <c r="E185" s="14"/>
      <c r="F185" s="14"/>
      <c r="G185" s="14">
        <f t="shared" si="2"/>
        <v>0</v>
      </c>
      <c r="H185" s="14"/>
    </row>
    <row r="186" spans="2:8" x14ac:dyDescent="0.4">
      <c r="B186" s="12"/>
      <c r="C186" s="12"/>
      <c r="D186" s="13" t="s">
        <v>175</v>
      </c>
      <c r="E186" s="14"/>
      <c r="F186" s="14"/>
      <c r="G186" s="14">
        <f t="shared" si="2"/>
        <v>0</v>
      </c>
      <c r="H186" s="14"/>
    </row>
    <row r="187" spans="2:8" x14ac:dyDescent="0.4">
      <c r="B187" s="12"/>
      <c r="C187" s="12"/>
      <c r="D187" s="13" t="s">
        <v>176</v>
      </c>
      <c r="E187" s="14"/>
      <c r="F187" s="14"/>
      <c r="G187" s="14">
        <f t="shared" si="2"/>
        <v>0</v>
      </c>
      <c r="H187" s="14"/>
    </row>
    <row r="188" spans="2:8" x14ac:dyDescent="0.4">
      <c r="B188" s="12"/>
      <c r="C188" s="12"/>
      <c r="D188" s="13" t="s">
        <v>177</v>
      </c>
      <c r="E188" s="14"/>
      <c r="F188" s="14"/>
      <c r="G188" s="14">
        <f t="shared" si="2"/>
        <v>0</v>
      </c>
      <c r="H188" s="14"/>
    </row>
    <row r="189" spans="2:8" x14ac:dyDescent="0.4">
      <c r="B189" s="12"/>
      <c r="C189" s="12"/>
      <c r="D189" s="13" t="s">
        <v>178</v>
      </c>
      <c r="E189" s="14">
        <f>+E190</f>
        <v>0</v>
      </c>
      <c r="F189" s="14">
        <f>+F190</f>
        <v>0</v>
      </c>
      <c r="G189" s="14">
        <f t="shared" si="2"/>
        <v>0</v>
      </c>
      <c r="H189" s="14"/>
    </row>
    <row r="190" spans="2:8" x14ac:dyDescent="0.4">
      <c r="B190" s="12"/>
      <c r="C190" s="12"/>
      <c r="D190" s="13" t="s">
        <v>140</v>
      </c>
      <c r="E190" s="14"/>
      <c r="F190" s="14"/>
      <c r="G190" s="14">
        <f t="shared" si="2"/>
        <v>0</v>
      </c>
      <c r="H190" s="14"/>
    </row>
    <row r="191" spans="2:8" x14ac:dyDescent="0.4">
      <c r="B191" s="12"/>
      <c r="C191" s="15"/>
      <c r="D191" s="16" t="s">
        <v>179</v>
      </c>
      <c r="E191" s="17">
        <f>+E175+E176+E187+E188+E189</f>
        <v>0</v>
      </c>
      <c r="F191" s="17">
        <f>+F175+F176+F187+F188+F189</f>
        <v>0</v>
      </c>
      <c r="G191" s="17">
        <f t="shared" si="2"/>
        <v>0</v>
      </c>
      <c r="H191" s="17"/>
    </row>
    <row r="192" spans="2:8" x14ac:dyDescent="0.4">
      <c r="B192" s="15"/>
      <c r="C192" s="21" t="s">
        <v>180</v>
      </c>
      <c r="D192" s="19"/>
      <c r="E192" s="20">
        <f xml:space="preserve"> +E174 - E191</f>
        <v>0</v>
      </c>
      <c r="F192" s="20">
        <f xml:space="preserve"> +F174 - F191</f>
        <v>0</v>
      </c>
      <c r="G192" s="20">
        <f t="shared" si="2"/>
        <v>0</v>
      </c>
      <c r="H192" s="20"/>
    </row>
    <row r="193" spans="2:8" x14ac:dyDescent="0.4">
      <c r="B193" s="9" t="s">
        <v>181</v>
      </c>
      <c r="C193" s="9" t="s">
        <v>10</v>
      </c>
      <c r="D193" s="13" t="s">
        <v>182</v>
      </c>
      <c r="E193" s="14"/>
      <c r="F193" s="14"/>
      <c r="G193" s="14">
        <f t="shared" si="2"/>
        <v>0</v>
      </c>
      <c r="H193" s="14"/>
    </row>
    <row r="194" spans="2:8" x14ac:dyDescent="0.4">
      <c r="B194" s="12"/>
      <c r="C194" s="12"/>
      <c r="D194" s="13" t="s">
        <v>183</v>
      </c>
      <c r="E194" s="14"/>
      <c r="F194" s="14"/>
      <c r="G194" s="14">
        <f t="shared" si="2"/>
        <v>0</v>
      </c>
      <c r="H194" s="14"/>
    </row>
    <row r="195" spans="2:8" x14ac:dyDescent="0.4">
      <c r="B195" s="12"/>
      <c r="C195" s="12"/>
      <c r="D195" s="13" t="s">
        <v>184</v>
      </c>
      <c r="E195" s="14"/>
      <c r="F195" s="14"/>
      <c r="G195" s="14">
        <f t="shared" si="2"/>
        <v>0</v>
      </c>
      <c r="H195" s="14"/>
    </row>
    <row r="196" spans="2:8" x14ac:dyDescent="0.4">
      <c r="B196" s="12"/>
      <c r="C196" s="12"/>
      <c r="D196" s="13" t="s">
        <v>185</v>
      </c>
      <c r="E196" s="14"/>
      <c r="F196" s="14"/>
      <c r="G196" s="14">
        <f t="shared" si="2"/>
        <v>0</v>
      </c>
      <c r="H196" s="14"/>
    </row>
    <row r="197" spans="2:8" x14ac:dyDescent="0.4">
      <c r="B197" s="12"/>
      <c r="C197" s="12"/>
      <c r="D197" s="13" t="s">
        <v>186</v>
      </c>
      <c r="E197" s="14"/>
      <c r="F197" s="14"/>
      <c r="G197" s="14">
        <f t="shared" si="2"/>
        <v>0</v>
      </c>
      <c r="H197" s="14"/>
    </row>
    <row r="198" spans="2:8" x14ac:dyDescent="0.4">
      <c r="B198" s="12"/>
      <c r="C198" s="12"/>
      <c r="D198" s="13" t="s">
        <v>187</v>
      </c>
      <c r="E198" s="14"/>
      <c r="F198" s="14"/>
      <c r="G198" s="14">
        <f t="shared" si="2"/>
        <v>0</v>
      </c>
      <c r="H198" s="14"/>
    </row>
    <row r="199" spans="2:8" x14ac:dyDescent="0.4">
      <c r="B199" s="12"/>
      <c r="C199" s="12"/>
      <c r="D199" s="13" t="s">
        <v>188</v>
      </c>
      <c r="E199" s="14"/>
      <c r="F199" s="14"/>
      <c r="G199" s="14">
        <f t="shared" ref="G199:G249" si="3">E199-F199</f>
        <v>0</v>
      </c>
      <c r="H199" s="14"/>
    </row>
    <row r="200" spans="2:8" x14ac:dyDescent="0.4">
      <c r="B200" s="12"/>
      <c r="C200" s="12"/>
      <c r="D200" s="13" t="s">
        <v>189</v>
      </c>
      <c r="E200" s="14">
        <f>+E201+E202+E203+E204+E205+E206</f>
        <v>0</v>
      </c>
      <c r="F200" s="14">
        <f>+F201+F202+F203+F204+F205+F206</f>
        <v>0</v>
      </c>
      <c r="G200" s="14">
        <f t="shared" si="3"/>
        <v>0</v>
      </c>
      <c r="H200" s="14"/>
    </row>
    <row r="201" spans="2:8" x14ac:dyDescent="0.4">
      <c r="B201" s="12"/>
      <c r="C201" s="12"/>
      <c r="D201" s="13" t="s">
        <v>190</v>
      </c>
      <c r="E201" s="14"/>
      <c r="F201" s="14"/>
      <c r="G201" s="14">
        <f t="shared" si="3"/>
        <v>0</v>
      </c>
      <c r="H201" s="14"/>
    </row>
    <row r="202" spans="2:8" x14ac:dyDescent="0.4">
      <c r="B202" s="12"/>
      <c r="C202" s="12"/>
      <c r="D202" s="13" t="s">
        <v>191</v>
      </c>
      <c r="E202" s="14"/>
      <c r="F202" s="14"/>
      <c r="G202" s="14">
        <f t="shared" si="3"/>
        <v>0</v>
      </c>
      <c r="H202" s="14"/>
    </row>
    <row r="203" spans="2:8" x14ac:dyDescent="0.4">
      <c r="B203" s="12"/>
      <c r="C203" s="12"/>
      <c r="D203" s="13" t="s">
        <v>192</v>
      </c>
      <c r="E203" s="14"/>
      <c r="F203" s="14"/>
      <c r="G203" s="14">
        <f t="shared" si="3"/>
        <v>0</v>
      </c>
      <c r="H203" s="14"/>
    </row>
    <row r="204" spans="2:8" x14ac:dyDescent="0.4">
      <c r="B204" s="12"/>
      <c r="C204" s="12"/>
      <c r="D204" s="13" t="s">
        <v>193</v>
      </c>
      <c r="E204" s="14"/>
      <c r="F204" s="14"/>
      <c r="G204" s="14">
        <f t="shared" si="3"/>
        <v>0</v>
      </c>
      <c r="H204" s="14"/>
    </row>
    <row r="205" spans="2:8" x14ac:dyDescent="0.4">
      <c r="B205" s="12"/>
      <c r="C205" s="12"/>
      <c r="D205" s="13" t="s">
        <v>194</v>
      </c>
      <c r="E205" s="14"/>
      <c r="F205" s="14"/>
      <c r="G205" s="14">
        <f t="shared" si="3"/>
        <v>0</v>
      </c>
      <c r="H205" s="14"/>
    </row>
    <row r="206" spans="2:8" x14ac:dyDescent="0.4">
      <c r="B206" s="12"/>
      <c r="C206" s="12"/>
      <c r="D206" s="13" t="s">
        <v>195</v>
      </c>
      <c r="E206" s="14"/>
      <c r="F206" s="14"/>
      <c r="G206" s="14">
        <f t="shared" si="3"/>
        <v>0</v>
      </c>
      <c r="H206" s="14"/>
    </row>
    <row r="207" spans="2:8" x14ac:dyDescent="0.4">
      <c r="B207" s="12"/>
      <c r="C207" s="12"/>
      <c r="D207" s="13" t="s">
        <v>196</v>
      </c>
      <c r="E207" s="14"/>
      <c r="F207" s="14"/>
      <c r="G207" s="14">
        <f t="shared" si="3"/>
        <v>0</v>
      </c>
      <c r="H207" s="14"/>
    </row>
    <row r="208" spans="2:8" x14ac:dyDescent="0.4">
      <c r="B208" s="12"/>
      <c r="C208" s="12"/>
      <c r="D208" s="13" t="s">
        <v>197</v>
      </c>
      <c r="E208" s="14"/>
      <c r="F208" s="14"/>
      <c r="G208" s="14">
        <f t="shared" si="3"/>
        <v>0</v>
      </c>
      <c r="H208" s="14"/>
    </row>
    <row r="209" spans="2:8" x14ac:dyDescent="0.4">
      <c r="B209" s="12"/>
      <c r="C209" s="12"/>
      <c r="D209" s="13" t="s">
        <v>198</v>
      </c>
      <c r="E209" s="14"/>
      <c r="F209" s="14"/>
      <c r="G209" s="14">
        <f t="shared" si="3"/>
        <v>0</v>
      </c>
      <c r="H209" s="14"/>
    </row>
    <row r="210" spans="2:8" x14ac:dyDescent="0.4">
      <c r="B210" s="12"/>
      <c r="C210" s="12"/>
      <c r="D210" s="13" t="s">
        <v>199</v>
      </c>
      <c r="E210" s="14"/>
      <c r="F210" s="14"/>
      <c r="G210" s="14">
        <f t="shared" si="3"/>
        <v>0</v>
      </c>
      <c r="H210" s="14"/>
    </row>
    <row r="211" spans="2:8" x14ac:dyDescent="0.4">
      <c r="B211" s="12"/>
      <c r="C211" s="12"/>
      <c r="D211" s="13" t="s">
        <v>200</v>
      </c>
      <c r="E211" s="14"/>
      <c r="F211" s="14"/>
      <c r="G211" s="14">
        <f t="shared" si="3"/>
        <v>0</v>
      </c>
      <c r="H211" s="14"/>
    </row>
    <row r="212" spans="2:8" x14ac:dyDescent="0.4">
      <c r="B212" s="12"/>
      <c r="C212" s="12"/>
      <c r="D212" s="13" t="s">
        <v>201</v>
      </c>
      <c r="E212" s="14"/>
      <c r="F212" s="14"/>
      <c r="G212" s="14">
        <f t="shared" si="3"/>
        <v>0</v>
      </c>
      <c r="H212" s="14"/>
    </row>
    <row r="213" spans="2:8" x14ac:dyDescent="0.4">
      <c r="B213" s="12"/>
      <c r="C213" s="12"/>
      <c r="D213" s="13" t="s">
        <v>202</v>
      </c>
      <c r="E213" s="14"/>
      <c r="F213" s="14"/>
      <c r="G213" s="14">
        <f t="shared" si="3"/>
        <v>0</v>
      </c>
      <c r="H213" s="14"/>
    </row>
    <row r="214" spans="2:8" x14ac:dyDescent="0.4">
      <c r="B214" s="12"/>
      <c r="C214" s="12"/>
      <c r="D214" s="13" t="s">
        <v>203</v>
      </c>
      <c r="E214" s="14"/>
      <c r="F214" s="14"/>
      <c r="G214" s="14">
        <f t="shared" si="3"/>
        <v>0</v>
      </c>
      <c r="H214" s="14"/>
    </row>
    <row r="215" spans="2:8" x14ac:dyDescent="0.4">
      <c r="B215" s="12"/>
      <c r="C215" s="12"/>
      <c r="D215" s="13" t="s">
        <v>204</v>
      </c>
      <c r="E215" s="14">
        <f>+E216+E217+E218</f>
        <v>0</v>
      </c>
      <c r="F215" s="14">
        <f>+F216+F217+F218</f>
        <v>0</v>
      </c>
      <c r="G215" s="14">
        <f t="shared" si="3"/>
        <v>0</v>
      </c>
      <c r="H215" s="14"/>
    </row>
    <row r="216" spans="2:8" x14ac:dyDescent="0.4">
      <c r="B216" s="12"/>
      <c r="C216" s="12"/>
      <c r="D216" s="13" t="s">
        <v>205</v>
      </c>
      <c r="E216" s="14"/>
      <c r="F216" s="14"/>
      <c r="G216" s="14">
        <f t="shared" si="3"/>
        <v>0</v>
      </c>
      <c r="H216" s="14"/>
    </row>
    <row r="217" spans="2:8" x14ac:dyDescent="0.4">
      <c r="B217" s="12"/>
      <c r="C217" s="12"/>
      <c r="D217" s="13" t="s">
        <v>206</v>
      </c>
      <c r="E217" s="14"/>
      <c r="F217" s="14"/>
      <c r="G217" s="14">
        <f t="shared" si="3"/>
        <v>0</v>
      </c>
      <c r="H217" s="14"/>
    </row>
    <row r="218" spans="2:8" x14ac:dyDescent="0.4">
      <c r="B218" s="12"/>
      <c r="C218" s="12"/>
      <c r="D218" s="13" t="s">
        <v>68</v>
      </c>
      <c r="E218" s="14"/>
      <c r="F218" s="14"/>
      <c r="G218" s="14">
        <f t="shared" si="3"/>
        <v>0</v>
      </c>
      <c r="H218" s="14"/>
    </row>
    <row r="219" spans="2:8" x14ac:dyDescent="0.4">
      <c r="B219" s="12"/>
      <c r="C219" s="15"/>
      <c r="D219" s="16" t="s">
        <v>207</v>
      </c>
      <c r="E219" s="17">
        <f>+E193+E194+E195+E196+E197+E198+E199+E200+E207+E208+E209+E210+E211+E212+E213+E214+E215</f>
        <v>0</v>
      </c>
      <c r="F219" s="17">
        <f>+F193+F194+F195+F196+F197+F198+F199+F200+F207+F208+F209+F210+F211+F212+F213+F214+F215</f>
        <v>0</v>
      </c>
      <c r="G219" s="17">
        <f t="shared" si="3"/>
        <v>0</v>
      </c>
      <c r="H219" s="17"/>
    </row>
    <row r="220" spans="2:8" x14ac:dyDescent="0.4">
      <c r="B220" s="12"/>
      <c r="C220" s="9" t="s">
        <v>71</v>
      </c>
      <c r="D220" s="13" t="s">
        <v>208</v>
      </c>
      <c r="E220" s="14"/>
      <c r="F220" s="14"/>
      <c r="G220" s="14">
        <f t="shared" si="3"/>
        <v>0</v>
      </c>
      <c r="H220" s="14"/>
    </row>
    <row r="221" spans="2:8" x14ac:dyDescent="0.4">
      <c r="B221" s="12"/>
      <c r="C221" s="12"/>
      <c r="D221" s="13" t="s">
        <v>209</v>
      </c>
      <c r="E221" s="14"/>
      <c r="F221" s="14"/>
      <c r="G221" s="14">
        <f t="shared" si="3"/>
        <v>0</v>
      </c>
      <c r="H221" s="14"/>
    </row>
    <row r="222" spans="2:8" x14ac:dyDescent="0.4">
      <c r="B222" s="12"/>
      <c r="C222" s="12"/>
      <c r="D222" s="13" t="s">
        <v>210</v>
      </c>
      <c r="E222" s="14"/>
      <c r="F222" s="14"/>
      <c r="G222" s="14">
        <f t="shared" si="3"/>
        <v>0</v>
      </c>
      <c r="H222" s="14"/>
    </row>
    <row r="223" spans="2:8" x14ac:dyDescent="0.4">
      <c r="B223" s="12"/>
      <c r="C223" s="12"/>
      <c r="D223" s="13" t="s">
        <v>211</v>
      </c>
      <c r="E223" s="14">
        <f>+E224</f>
        <v>0</v>
      </c>
      <c r="F223" s="14">
        <f>+F224</f>
        <v>0</v>
      </c>
      <c r="G223" s="14">
        <f t="shared" si="3"/>
        <v>0</v>
      </c>
      <c r="H223" s="14"/>
    </row>
    <row r="224" spans="2:8" x14ac:dyDescent="0.4">
      <c r="B224" s="12"/>
      <c r="C224" s="12"/>
      <c r="D224" s="13" t="s">
        <v>212</v>
      </c>
      <c r="E224" s="14"/>
      <c r="F224" s="14"/>
      <c r="G224" s="14">
        <f t="shared" si="3"/>
        <v>0</v>
      </c>
      <c r="H224" s="14"/>
    </row>
    <row r="225" spans="2:8" x14ac:dyDescent="0.4">
      <c r="B225" s="12"/>
      <c r="C225" s="12"/>
      <c r="D225" s="13" t="s">
        <v>213</v>
      </c>
      <c r="E225" s="14"/>
      <c r="F225" s="14"/>
      <c r="G225" s="14">
        <f t="shared" si="3"/>
        <v>0</v>
      </c>
      <c r="H225" s="14"/>
    </row>
    <row r="226" spans="2:8" x14ac:dyDescent="0.4">
      <c r="B226" s="12"/>
      <c r="C226" s="12"/>
      <c r="D226" s="13" t="s">
        <v>214</v>
      </c>
      <c r="E226" s="14"/>
      <c r="F226" s="14"/>
      <c r="G226" s="14">
        <f t="shared" si="3"/>
        <v>0</v>
      </c>
      <c r="H226" s="14"/>
    </row>
    <row r="227" spans="2:8" x14ac:dyDescent="0.4">
      <c r="B227" s="12"/>
      <c r="C227" s="12"/>
      <c r="D227" s="13" t="s">
        <v>215</v>
      </c>
      <c r="E227" s="14">
        <f>+E228+E229+E230+E231+E232+E233</f>
        <v>0</v>
      </c>
      <c r="F227" s="14">
        <f>+F228+F229+F230+F231+F232+F233</f>
        <v>0</v>
      </c>
      <c r="G227" s="14">
        <f t="shared" si="3"/>
        <v>0</v>
      </c>
      <c r="H227" s="14"/>
    </row>
    <row r="228" spans="2:8" x14ac:dyDescent="0.4">
      <c r="B228" s="12"/>
      <c r="C228" s="12"/>
      <c r="D228" s="13" t="s">
        <v>216</v>
      </c>
      <c r="E228" s="14"/>
      <c r="F228" s="14"/>
      <c r="G228" s="14">
        <f t="shared" si="3"/>
        <v>0</v>
      </c>
      <c r="H228" s="14"/>
    </row>
    <row r="229" spans="2:8" x14ac:dyDescent="0.4">
      <c r="B229" s="12"/>
      <c r="C229" s="12"/>
      <c r="D229" s="13" t="s">
        <v>217</v>
      </c>
      <c r="E229" s="14"/>
      <c r="F229" s="14"/>
      <c r="G229" s="14">
        <f t="shared" si="3"/>
        <v>0</v>
      </c>
      <c r="H229" s="14"/>
    </row>
    <row r="230" spans="2:8" x14ac:dyDescent="0.4">
      <c r="B230" s="12"/>
      <c r="C230" s="12"/>
      <c r="D230" s="13" t="s">
        <v>218</v>
      </c>
      <c r="E230" s="14"/>
      <c r="F230" s="14"/>
      <c r="G230" s="14">
        <f t="shared" si="3"/>
        <v>0</v>
      </c>
      <c r="H230" s="14"/>
    </row>
    <row r="231" spans="2:8" x14ac:dyDescent="0.4">
      <c r="B231" s="12"/>
      <c r="C231" s="12"/>
      <c r="D231" s="13" t="s">
        <v>219</v>
      </c>
      <c r="E231" s="14"/>
      <c r="F231" s="14"/>
      <c r="G231" s="14">
        <f t="shared" si="3"/>
        <v>0</v>
      </c>
      <c r="H231" s="14"/>
    </row>
    <row r="232" spans="2:8" x14ac:dyDescent="0.4">
      <c r="B232" s="12"/>
      <c r="C232" s="12"/>
      <c r="D232" s="13" t="s">
        <v>220</v>
      </c>
      <c r="E232" s="14"/>
      <c r="F232" s="14"/>
      <c r="G232" s="14">
        <f t="shared" si="3"/>
        <v>0</v>
      </c>
      <c r="H232" s="14"/>
    </row>
    <row r="233" spans="2:8" x14ac:dyDescent="0.4">
      <c r="B233" s="12"/>
      <c r="C233" s="12"/>
      <c r="D233" s="13" t="s">
        <v>221</v>
      </c>
      <c r="E233" s="14"/>
      <c r="F233" s="14"/>
      <c r="G233" s="14">
        <f t="shared" si="3"/>
        <v>0</v>
      </c>
      <c r="H233" s="14"/>
    </row>
    <row r="234" spans="2:8" x14ac:dyDescent="0.4">
      <c r="B234" s="12"/>
      <c r="C234" s="12"/>
      <c r="D234" s="13" t="s">
        <v>222</v>
      </c>
      <c r="E234" s="14"/>
      <c r="F234" s="14"/>
      <c r="G234" s="14">
        <f t="shared" si="3"/>
        <v>0</v>
      </c>
      <c r="H234" s="14"/>
    </row>
    <row r="235" spans="2:8" x14ac:dyDescent="0.4">
      <c r="B235" s="12"/>
      <c r="C235" s="12"/>
      <c r="D235" s="13" t="s">
        <v>223</v>
      </c>
      <c r="E235" s="14"/>
      <c r="F235" s="14"/>
      <c r="G235" s="14">
        <f t="shared" si="3"/>
        <v>0</v>
      </c>
      <c r="H235" s="14"/>
    </row>
    <row r="236" spans="2:8" x14ac:dyDescent="0.4">
      <c r="B236" s="12"/>
      <c r="C236" s="12"/>
      <c r="D236" s="13" t="s">
        <v>224</v>
      </c>
      <c r="E236" s="14"/>
      <c r="F236" s="14"/>
      <c r="G236" s="14">
        <f t="shared" si="3"/>
        <v>0</v>
      </c>
      <c r="H236" s="14"/>
    </row>
    <row r="237" spans="2:8" x14ac:dyDescent="0.4">
      <c r="B237" s="12"/>
      <c r="C237" s="12"/>
      <c r="D237" s="13" t="s">
        <v>225</v>
      </c>
      <c r="E237" s="14"/>
      <c r="F237" s="14"/>
      <c r="G237" s="14">
        <f t="shared" si="3"/>
        <v>0</v>
      </c>
      <c r="H237" s="14"/>
    </row>
    <row r="238" spans="2:8" x14ac:dyDescent="0.4">
      <c r="B238" s="12"/>
      <c r="C238" s="12"/>
      <c r="D238" s="22" t="s">
        <v>226</v>
      </c>
      <c r="E238" s="23"/>
      <c r="F238" s="23"/>
      <c r="G238" s="23">
        <f t="shared" si="3"/>
        <v>0</v>
      </c>
      <c r="H238" s="23"/>
    </row>
    <row r="239" spans="2:8" x14ac:dyDescent="0.4">
      <c r="B239" s="12"/>
      <c r="C239" s="12"/>
      <c r="D239" s="22" t="s">
        <v>227</v>
      </c>
      <c r="E239" s="23"/>
      <c r="F239" s="23"/>
      <c r="G239" s="23">
        <f t="shared" si="3"/>
        <v>0</v>
      </c>
      <c r="H239" s="23"/>
    </row>
    <row r="240" spans="2:8" x14ac:dyDescent="0.4">
      <c r="B240" s="12"/>
      <c r="C240" s="12"/>
      <c r="D240" s="22" t="s">
        <v>228</v>
      </c>
      <c r="E240" s="23">
        <v>700000</v>
      </c>
      <c r="F240" s="23">
        <v>700000</v>
      </c>
      <c r="G240" s="23">
        <f t="shared" si="3"/>
        <v>0</v>
      </c>
      <c r="H240" s="23"/>
    </row>
    <row r="241" spans="2:8" x14ac:dyDescent="0.4">
      <c r="B241" s="12"/>
      <c r="C241" s="12"/>
      <c r="D241" s="22" t="s">
        <v>229</v>
      </c>
      <c r="E241" s="23"/>
      <c r="F241" s="23"/>
      <c r="G241" s="23">
        <f t="shared" si="3"/>
        <v>0</v>
      </c>
      <c r="H241" s="23"/>
    </row>
    <row r="242" spans="2:8" x14ac:dyDescent="0.4">
      <c r="B242" s="12"/>
      <c r="C242" s="12"/>
      <c r="D242" s="22" t="s">
        <v>230</v>
      </c>
      <c r="E242" s="23">
        <f>+E243+E244+E245+E246+E247</f>
        <v>0</v>
      </c>
      <c r="F242" s="23">
        <f>+F243+F244+F245+F246+F247</f>
        <v>0</v>
      </c>
      <c r="G242" s="23">
        <f t="shared" si="3"/>
        <v>0</v>
      </c>
      <c r="H242" s="23"/>
    </row>
    <row r="243" spans="2:8" x14ac:dyDescent="0.4">
      <c r="B243" s="12"/>
      <c r="C243" s="12"/>
      <c r="D243" s="22" t="s">
        <v>231</v>
      </c>
      <c r="E243" s="23"/>
      <c r="F243" s="23"/>
      <c r="G243" s="23">
        <f t="shared" si="3"/>
        <v>0</v>
      </c>
      <c r="H243" s="23"/>
    </row>
    <row r="244" spans="2:8" x14ac:dyDescent="0.4">
      <c r="B244" s="12"/>
      <c r="C244" s="12"/>
      <c r="D244" s="22" t="s">
        <v>206</v>
      </c>
      <c r="E244" s="23"/>
      <c r="F244" s="23"/>
      <c r="G244" s="23">
        <f t="shared" si="3"/>
        <v>0</v>
      </c>
      <c r="H244" s="23"/>
    </row>
    <row r="245" spans="2:8" x14ac:dyDescent="0.4">
      <c r="B245" s="12"/>
      <c r="C245" s="12"/>
      <c r="D245" s="22" t="s">
        <v>232</v>
      </c>
      <c r="E245" s="23"/>
      <c r="F245" s="23"/>
      <c r="G245" s="23">
        <f t="shared" si="3"/>
        <v>0</v>
      </c>
      <c r="H245" s="23"/>
    </row>
    <row r="246" spans="2:8" x14ac:dyDescent="0.4">
      <c r="B246" s="12"/>
      <c r="C246" s="12"/>
      <c r="D246" s="22" t="s">
        <v>233</v>
      </c>
      <c r="E246" s="23"/>
      <c r="F246" s="23"/>
      <c r="G246" s="23">
        <f t="shared" si="3"/>
        <v>0</v>
      </c>
      <c r="H246" s="23"/>
    </row>
    <row r="247" spans="2:8" x14ac:dyDescent="0.4">
      <c r="B247" s="12"/>
      <c r="C247" s="12"/>
      <c r="D247" s="22" t="s">
        <v>140</v>
      </c>
      <c r="E247" s="23"/>
      <c r="F247" s="23"/>
      <c r="G247" s="23">
        <f t="shared" si="3"/>
        <v>0</v>
      </c>
      <c r="H247" s="23"/>
    </row>
    <row r="248" spans="2:8" x14ac:dyDescent="0.4">
      <c r="B248" s="12"/>
      <c r="C248" s="15"/>
      <c r="D248" s="24" t="s">
        <v>234</v>
      </c>
      <c r="E248" s="25">
        <f>+E220+E221+E222+E223+E225+E226+E227+E234+E235+E236+E237+E238+E239+E240+E241+E242</f>
        <v>700000</v>
      </c>
      <c r="F248" s="25">
        <f>+F220+F221+F222+F223+F225+F226+F227+F234+F235+F236+F237+F238+F239+F240+F241+F242</f>
        <v>700000</v>
      </c>
      <c r="G248" s="25">
        <f t="shared" si="3"/>
        <v>0</v>
      </c>
      <c r="H248" s="25"/>
    </row>
    <row r="249" spans="2:8" x14ac:dyDescent="0.4">
      <c r="B249" s="15"/>
      <c r="C249" s="21" t="s">
        <v>235</v>
      </c>
      <c r="D249" s="19"/>
      <c r="E249" s="20">
        <f xml:space="preserve"> +E219 - E248</f>
        <v>-700000</v>
      </c>
      <c r="F249" s="20">
        <f xml:space="preserve"> +F219 - F248</f>
        <v>-700000</v>
      </c>
      <c r="G249" s="20">
        <f t="shared" si="3"/>
        <v>0</v>
      </c>
      <c r="H249" s="20"/>
    </row>
    <row r="250" spans="2:8" x14ac:dyDescent="0.4">
      <c r="B250" s="26" t="s">
        <v>236</v>
      </c>
      <c r="C250" s="27"/>
      <c r="D250" s="28"/>
      <c r="E250" s="29"/>
      <c r="F250" s="29"/>
      <c r="G250" s="29">
        <f>E250 + E251</f>
        <v>0</v>
      </c>
      <c r="H250" s="29"/>
    </row>
    <row r="251" spans="2:8" x14ac:dyDescent="0.4">
      <c r="B251" s="30"/>
      <c r="C251" s="31"/>
      <c r="D251" s="32"/>
      <c r="E251" s="33"/>
      <c r="F251" s="33"/>
      <c r="G251" s="33"/>
      <c r="H251" s="33"/>
    </row>
    <row r="252" spans="2:8" x14ac:dyDescent="0.4">
      <c r="B252" s="21" t="s">
        <v>237</v>
      </c>
      <c r="C252" s="18"/>
      <c r="D252" s="19"/>
      <c r="E252" s="20">
        <f xml:space="preserve"> +E158 +E192 +E249 - (E250 + E251)</f>
        <v>0</v>
      </c>
      <c r="F252" s="20">
        <f xml:space="preserve"> +F158 +F192 +F249 - (F250 + F251)</f>
        <v>-155251</v>
      </c>
      <c r="G252" s="20">
        <f t="shared" ref="G252:G254" si="4">E252-F252</f>
        <v>155251</v>
      </c>
      <c r="H252" s="20"/>
    </row>
    <row r="253" spans="2:8" x14ac:dyDescent="0.4">
      <c r="B253" s="21" t="s">
        <v>238</v>
      </c>
      <c r="C253" s="18"/>
      <c r="D253" s="19"/>
      <c r="E253" s="20"/>
      <c r="F253" s="20">
        <v>144465</v>
      </c>
      <c r="G253" s="20">
        <f t="shared" si="4"/>
        <v>-144465</v>
      </c>
      <c r="H253" s="20"/>
    </row>
    <row r="254" spans="2:8" x14ac:dyDescent="0.4">
      <c r="B254" s="21" t="s">
        <v>239</v>
      </c>
      <c r="C254" s="18"/>
      <c r="D254" s="19"/>
      <c r="E254" s="20">
        <f xml:space="preserve"> +E252 +E253</f>
        <v>0</v>
      </c>
      <c r="F254" s="20">
        <f xml:space="preserve"> +F252 +F253</f>
        <v>-10786</v>
      </c>
      <c r="G254" s="20">
        <f t="shared" si="4"/>
        <v>10786</v>
      </c>
      <c r="H254" s="20"/>
    </row>
    <row r="255" spans="2:8" x14ac:dyDescent="0.4">
      <c r="B255" s="34"/>
      <c r="C255" s="34"/>
      <c r="D255" s="34"/>
      <c r="E255" s="34"/>
      <c r="F255" s="34"/>
      <c r="G255" s="34"/>
      <c r="H255" s="34"/>
    </row>
    <row r="256" spans="2:8" x14ac:dyDescent="0.4">
      <c r="B256" s="34"/>
      <c r="C256" s="34"/>
      <c r="D256" s="34"/>
      <c r="E256" s="34"/>
      <c r="F256" s="34"/>
      <c r="G256" s="34"/>
      <c r="H256" s="34"/>
    </row>
    <row r="257" spans="2:8" x14ac:dyDescent="0.4">
      <c r="B257" s="34"/>
      <c r="C257" s="34"/>
      <c r="D257" s="34"/>
      <c r="E257" s="34"/>
      <c r="F257" s="34"/>
      <c r="G257" s="34"/>
      <c r="H257" s="34"/>
    </row>
    <row r="258" spans="2:8" x14ac:dyDescent="0.4">
      <c r="B258" s="34"/>
      <c r="C258" s="34"/>
      <c r="D258" s="34"/>
      <c r="E258" s="34"/>
      <c r="F258" s="34"/>
      <c r="G258" s="34"/>
      <c r="H258" s="34"/>
    </row>
    <row r="259" spans="2:8" x14ac:dyDescent="0.4">
      <c r="B259" s="34"/>
      <c r="C259" s="34"/>
      <c r="D259" s="34"/>
      <c r="E259" s="34"/>
      <c r="F259" s="34"/>
      <c r="G259" s="34"/>
      <c r="H259" s="34"/>
    </row>
    <row r="260" spans="2:8" x14ac:dyDescent="0.4">
      <c r="B260" s="34"/>
      <c r="C260" s="34"/>
      <c r="D260" s="34"/>
      <c r="E260" s="34"/>
      <c r="F260" s="34"/>
      <c r="G260" s="34"/>
      <c r="H260" s="34"/>
    </row>
    <row r="261" spans="2:8" x14ac:dyDescent="0.4">
      <c r="B261" s="34"/>
      <c r="C261" s="34"/>
      <c r="D261" s="34"/>
      <c r="E261" s="34"/>
      <c r="F261" s="34"/>
      <c r="G261" s="34"/>
      <c r="H261" s="34"/>
    </row>
    <row r="262" spans="2:8" x14ac:dyDescent="0.4">
      <c r="B262" s="34"/>
      <c r="C262" s="34"/>
      <c r="D262" s="34"/>
      <c r="E262" s="34"/>
      <c r="F262" s="34"/>
      <c r="G262" s="34"/>
      <c r="H262" s="34"/>
    </row>
    <row r="263" spans="2:8" x14ac:dyDescent="0.4">
      <c r="B263" s="34"/>
      <c r="C263" s="34"/>
      <c r="D263" s="34"/>
      <c r="E263" s="34"/>
      <c r="F263" s="34"/>
      <c r="G263" s="34"/>
      <c r="H263" s="34"/>
    </row>
    <row r="264" spans="2:8" x14ac:dyDescent="0.4">
      <c r="B264" s="34"/>
      <c r="C264" s="34"/>
      <c r="D264" s="34"/>
      <c r="E264" s="34"/>
      <c r="F264" s="34"/>
      <c r="G264" s="34"/>
      <c r="H264" s="34"/>
    </row>
  </sheetData>
  <mergeCells count="12">
    <mergeCell ref="B159:B192"/>
    <mergeCell ref="C159:C174"/>
    <mergeCell ref="C175:C191"/>
    <mergeCell ref="B193:B249"/>
    <mergeCell ref="C193:C219"/>
    <mergeCell ref="C220:C248"/>
    <mergeCell ref="B2:H2"/>
    <mergeCell ref="B3:H3"/>
    <mergeCell ref="B5:D5"/>
    <mergeCell ref="B6:B158"/>
    <mergeCell ref="C6:C77"/>
    <mergeCell ref="C78:C15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市場高齢者協同生活施設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市場高齢者協同生活施設!Print_Titles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2024-06-19T06:08:39Z</dcterms:created>
  <dcterms:modified xsi:type="dcterms:W3CDTF">2024-06-19T06:08:43Z</dcterms:modified>
</cp:coreProperties>
</file>