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B96AFCA9-90C9-4DE6-BFA0-539C84FEF553}" xr6:coauthVersionLast="47" xr6:coauthVersionMax="47" xr10:uidLastSave="{00000000-0000-0000-0000-000000000000}"/>
  <bookViews>
    <workbookView xWindow="-108" yWindow="-108" windowWidth="23256" windowHeight="12576" firstSheet="1" activeTab="7" xr2:uid="{F980DF1C-E669-4AB2-96CD-3783DF38FEC7}"/>
  </bookViews>
  <sheets>
    <sheet name="高齢者総合ケアセンター　蓬莱" sheetId="1" r:id="rId1"/>
    <sheet name="高齢者総合ケアセンター　ケアプラザ美馬" sheetId="2" r:id="rId2"/>
    <sheet name="ケアハウス　シャングリラ蓬寿" sheetId="3" r:id="rId3"/>
    <sheet name="高齢者ケアセンター　ケアプラザ相模原" sheetId="4" r:id="rId4"/>
    <sheet name="ケアプラザたま" sheetId="5" r:id="rId5"/>
    <sheet name="ケアプラザたま　アネックス" sheetId="6" r:id="rId6"/>
    <sheet name="ケアハウス　シャングリラとも" sheetId="7" r:id="rId7"/>
    <sheet name="市場高齢者共同生活施設" sheetId="8" r:id="rId8"/>
  </sheets>
  <definedNames>
    <definedName name="_xlnm.Print_Titles" localSheetId="6">'ケアハウス　シャングリラとも'!$1:$5</definedName>
    <definedName name="_xlnm.Print_Titles" localSheetId="2">'ケアハウス　シャングリラ蓬寿'!$1:$5</definedName>
    <definedName name="_xlnm.Print_Titles" localSheetId="4">ケアプラザたま!$1:$5</definedName>
    <definedName name="_xlnm.Print_Titles" localSheetId="5">'ケアプラザたま　アネックス'!$1:$5</definedName>
    <definedName name="_xlnm.Print_Titles" localSheetId="3">'高齢者ケアセンター　ケアプラザ相模原'!$1:$5</definedName>
    <definedName name="_xlnm.Print_Titles" localSheetId="1">'高齢者総合ケアセンター　ケアプラザ美馬'!$1:$5</definedName>
    <definedName name="_xlnm.Print_Titles" localSheetId="0">'高齢者総合ケアセンター　蓬莱'!$1:$5</definedName>
    <definedName name="_xlnm.Print_Titles" localSheetId="7">市場高齢者共同生活施設!$1:$5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4" i="8" l="1"/>
  <c r="G243" i="8"/>
  <c r="G242" i="8"/>
  <c r="G241" i="8"/>
  <c r="F240" i="8"/>
  <c r="E240" i="8"/>
  <c r="G240" i="8" s="1"/>
  <c r="G239" i="8"/>
  <c r="G238" i="8"/>
  <c r="G237" i="8"/>
  <c r="F236" i="8"/>
  <c r="G236" i="8" s="1"/>
  <c r="E236" i="8"/>
  <c r="G235" i="8"/>
  <c r="G233" i="8"/>
  <c r="G229" i="8"/>
  <c r="G228" i="8"/>
  <c r="F227" i="8"/>
  <c r="E227" i="8"/>
  <c r="G227" i="8" s="1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F212" i="8"/>
  <c r="F230" i="8" s="1"/>
  <c r="E212" i="8"/>
  <c r="G212" i="8" s="1"/>
  <c r="G211" i="8"/>
  <c r="G209" i="8"/>
  <c r="G208" i="8"/>
  <c r="G207" i="8"/>
  <c r="G206" i="8"/>
  <c r="G205" i="8"/>
  <c r="F204" i="8"/>
  <c r="G204" i="8" s="1"/>
  <c r="E204" i="8"/>
  <c r="G203" i="8"/>
  <c r="G202" i="8"/>
  <c r="G201" i="8"/>
  <c r="G200" i="8"/>
  <c r="G199" i="8"/>
  <c r="G198" i="8"/>
  <c r="G197" i="8"/>
  <c r="F196" i="8"/>
  <c r="E196" i="8"/>
  <c r="G196" i="8" s="1"/>
  <c r="G195" i="8"/>
  <c r="G194" i="8"/>
  <c r="F193" i="8"/>
  <c r="E193" i="8"/>
  <c r="G193" i="8" s="1"/>
  <c r="G192" i="8"/>
  <c r="G191" i="8"/>
  <c r="G190" i="8"/>
  <c r="F189" i="8"/>
  <c r="G189" i="8" s="1"/>
  <c r="E189" i="8"/>
  <c r="G188" i="8"/>
  <c r="G187" i="8"/>
  <c r="F186" i="8"/>
  <c r="E186" i="8"/>
  <c r="E210" i="8" s="1"/>
  <c r="G182" i="8"/>
  <c r="F181" i="8"/>
  <c r="E181" i="8"/>
  <c r="G181" i="8" s="1"/>
  <c r="G180" i="8"/>
  <c r="G179" i="8"/>
  <c r="F178" i="8"/>
  <c r="F183" i="8" s="1"/>
  <c r="E178" i="8"/>
  <c r="G178" i="8" s="1"/>
  <c r="G177" i="8"/>
  <c r="G176" i="8"/>
  <c r="G175" i="8"/>
  <c r="G174" i="8"/>
  <c r="G173" i="8"/>
  <c r="G172" i="8"/>
  <c r="G171" i="8"/>
  <c r="G170" i="8"/>
  <c r="G168" i="8"/>
  <c r="F167" i="8"/>
  <c r="F163" i="8" s="1"/>
  <c r="F169" i="8" s="1"/>
  <c r="F184" i="8" s="1"/>
  <c r="E167" i="8"/>
  <c r="G167" i="8" s="1"/>
  <c r="G166" i="8"/>
  <c r="G165" i="8"/>
  <c r="G164" i="8"/>
  <c r="G162" i="8"/>
  <c r="G161" i="8"/>
  <c r="G160" i="8"/>
  <c r="G159" i="8"/>
  <c r="G158" i="8"/>
  <c r="G157" i="8"/>
  <c r="G156" i="8"/>
  <c r="G155" i="8"/>
  <c r="G154" i="8"/>
  <c r="G151" i="8"/>
  <c r="F150" i="8"/>
  <c r="E150" i="8"/>
  <c r="G150" i="8" s="1"/>
  <c r="G149" i="8"/>
  <c r="G148" i="8"/>
  <c r="G147" i="8"/>
  <c r="G146" i="8"/>
  <c r="G145" i="8"/>
  <c r="G144" i="8"/>
  <c r="G143" i="8"/>
  <c r="G142" i="8"/>
  <c r="F141" i="8"/>
  <c r="E141" i="8"/>
  <c r="G141" i="8" s="1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F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F104" i="8"/>
  <c r="G104" i="8" s="1"/>
  <c r="E104" i="8"/>
  <c r="G103" i="8"/>
  <c r="F102" i="8"/>
  <c r="E102" i="8"/>
  <c r="G102" i="8" s="1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F73" i="8"/>
  <c r="F71" i="8" s="1"/>
  <c r="F152" i="8" s="1"/>
  <c r="E73" i="8"/>
  <c r="G73" i="8" s="1"/>
  <c r="G72" i="8"/>
  <c r="G69" i="8"/>
  <c r="G68" i="8"/>
  <c r="G67" i="8"/>
  <c r="G66" i="8"/>
  <c r="G65" i="8"/>
  <c r="F65" i="8"/>
  <c r="E65" i="8"/>
  <c r="G64" i="8"/>
  <c r="F63" i="8"/>
  <c r="G63" i="8" s="1"/>
  <c r="E63" i="8"/>
  <c r="G62" i="8"/>
  <c r="G61" i="8"/>
  <c r="G60" i="8"/>
  <c r="G59" i="8"/>
  <c r="G58" i="8"/>
  <c r="G57" i="8"/>
  <c r="G56" i="8"/>
  <c r="F56" i="8"/>
  <c r="F55" i="8" s="1"/>
  <c r="E56" i="8"/>
  <c r="E55" i="8" s="1"/>
  <c r="G54" i="8"/>
  <c r="G53" i="8"/>
  <c r="G52" i="8"/>
  <c r="G51" i="8"/>
  <c r="G50" i="8"/>
  <c r="G49" i="8"/>
  <c r="G48" i="8"/>
  <c r="G47" i="8"/>
  <c r="G46" i="8"/>
  <c r="F45" i="8"/>
  <c r="G45" i="8" s="1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F32" i="8"/>
  <c r="E32" i="8"/>
  <c r="G32" i="8" s="1"/>
  <c r="G31" i="8"/>
  <c r="G30" i="8"/>
  <c r="G29" i="8"/>
  <c r="F28" i="8"/>
  <c r="E28" i="8"/>
  <c r="G28" i="8" s="1"/>
  <c r="G27" i="8"/>
  <c r="G26" i="8"/>
  <c r="F25" i="8"/>
  <c r="E25" i="8"/>
  <c r="G25" i="8" s="1"/>
  <c r="G24" i="8"/>
  <c r="G23" i="8"/>
  <c r="G22" i="8"/>
  <c r="G21" i="8"/>
  <c r="G20" i="8"/>
  <c r="G19" i="8"/>
  <c r="F18" i="8"/>
  <c r="F6" i="8" s="1"/>
  <c r="E18" i="8"/>
  <c r="G17" i="8"/>
  <c r="G16" i="8"/>
  <c r="G15" i="8"/>
  <c r="G14" i="8"/>
  <c r="G13" i="8"/>
  <c r="G12" i="8"/>
  <c r="G11" i="8"/>
  <c r="F11" i="8"/>
  <c r="E11" i="8"/>
  <c r="G10" i="8"/>
  <c r="G9" i="8"/>
  <c r="G8" i="8"/>
  <c r="F7" i="8"/>
  <c r="E7" i="8"/>
  <c r="E6" i="8" s="1"/>
  <c r="G244" i="7"/>
  <c r="G243" i="7"/>
  <c r="G242" i="7"/>
  <c r="G241" i="7"/>
  <c r="F240" i="7"/>
  <c r="E240" i="7"/>
  <c r="G240" i="7" s="1"/>
  <c r="G239" i="7"/>
  <c r="G238" i="7"/>
  <c r="G237" i="7"/>
  <c r="F236" i="7"/>
  <c r="E236" i="7"/>
  <c r="G236" i="7" s="1"/>
  <c r="G235" i="7"/>
  <c r="G233" i="7"/>
  <c r="G229" i="7"/>
  <c r="G228" i="7"/>
  <c r="F227" i="7"/>
  <c r="G227" i="7" s="1"/>
  <c r="E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F212" i="7"/>
  <c r="E212" i="7"/>
  <c r="E230" i="7" s="1"/>
  <c r="G211" i="7"/>
  <c r="G209" i="7"/>
  <c r="G208" i="7"/>
  <c r="G207" i="7"/>
  <c r="G206" i="7"/>
  <c r="G205" i="7"/>
  <c r="F204" i="7"/>
  <c r="E204" i="7"/>
  <c r="G204" i="7" s="1"/>
  <c r="G203" i="7"/>
  <c r="G202" i="7"/>
  <c r="G201" i="7"/>
  <c r="G200" i="7"/>
  <c r="G199" i="7"/>
  <c r="G198" i="7"/>
  <c r="G197" i="7"/>
  <c r="F196" i="7"/>
  <c r="E196" i="7"/>
  <c r="G196" i="7" s="1"/>
  <c r="G195" i="7"/>
  <c r="G194" i="7"/>
  <c r="G193" i="7"/>
  <c r="F193" i="7"/>
  <c r="E193" i="7"/>
  <c r="G192" i="7"/>
  <c r="G191" i="7"/>
  <c r="G190" i="7"/>
  <c r="F189" i="7"/>
  <c r="E189" i="7"/>
  <c r="G189" i="7" s="1"/>
  <c r="G188" i="7"/>
  <c r="G187" i="7"/>
  <c r="F186" i="7"/>
  <c r="F210" i="7" s="1"/>
  <c r="E186" i="7"/>
  <c r="E210" i="7" s="1"/>
  <c r="F183" i="7"/>
  <c r="G182" i="7"/>
  <c r="G181" i="7"/>
  <c r="F181" i="7"/>
  <c r="E181" i="7"/>
  <c r="E178" i="7" s="1"/>
  <c r="G180" i="7"/>
  <c r="G179" i="7"/>
  <c r="F178" i="7"/>
  <c r="G177" i="7"/>
  <c r="G176" i="7"/>
  <c r="G175" i="7"/>
  <c r="G174" i="7"/>
  <c r="G173" i="7"/>
  <c r="G172" i="7"/>
  <c r="G171" i="7"/>
  <c r="G170" i="7"/>
  <c r="G168" i="7"/>
  <c r="F167" i="7"/>
  <c r="F163" i="7" s="1"/>
  <c r="F169" i="7" s="1"/>
  <c r="F184" i="7" s="1"/>
  <c r="E167" i="7"/>
  <c r="G166" i="7"/>
  <c r="G165" i="7"/>
  <c r="G164" i="7"/>
  <c r="E163" i="7"/>
  <c r="E169" i="7" s="1"/>
  <c r="G162" i="7"/>
  <c r="G161" i="7"/>
  <c r="G160" i="7"/>
  <c r="G159" i="7"/>
  <c r="G158" i="7"/>
  <c r="G157" i="7"/>
  <c r="G156" i="7"/>
  <c r="G155" i="7"/>
  <c r="G154" i="7"/>
  <c r="G151" i="7"/>
  <c r="G150" i="7"/>
  <c r="F150" i="7"/>
  <c r="E150" i="7"/>
  <c r="G149" i="7"/>
  <c r="G148" i="7"/>
  <c r="G147" i="7"/>
  <c r="G146" i="7"/>
  <c r="G145" i="7"/>
  <c r="G144" i="7"/>
  <c r="G143" i="7"/>
  <c r="G142" i="7"/>
  <c r="G141" i="7"/>
  <c r="F141" i="7"/>
  <c r="E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F121" i="7"/>
  <c r="E121" i="7"/>
  <c r="G121" i="7" s="1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F104" i="7"/>
  <c r="E104" i="7"/>
  <c r="E152" i="7" s="1"/>
  <c r="G103" i="7"/>
  <c r="G102" i="7"/>
  <c r="F102" i="7"/>
  <c r="E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F73" i="7"/>
  <c r="G73" i="7" s="1"/>
  <c r="E73" i="7"/>
  <c r="G72" i="7"/>
  <c r="E71" i="7"/>
  <c r="G69" i="7"/>
  <c r="G68" i="7"/>
  <c r="G67" i="7"/>
  <c r="G66" i="7"/>
  <c r="F65" i="7"/>
  <c r="E65" i="7"/>
  <c r="G65" i="7" s="1"/>
  <c r="G64" i="7"/>
  <c r="F63" i="7"/>
  <c r="E63" i="7"/>
  <c r="G63" i="7" s="1"/>
  <c r="G62" i="7"/>
  <c r="G61" i="7"/>
  <c r="G60" i="7"/>
  <c r="G59" i="7"/>
  <c r="G58" i="7"/>
  <c r="G57" i="7"/>
  <c r="F56" i="7"/>
  <c r="F55" i="7" s="1"/>
  <c r="E56" i="7"/>
  <c r="E55" i="7"/>
  <c r="G55" i="7" s="1"/>
  <c r="G54" i="7"/>
  <c r="G53" i="7"/>
  <c r="G52" i="7"/>
  <c r="G51" i="7"/>
  <c r="G50" i="7"/>
  <c r="G49" i="7"/>
  <c r="G48" i="7"/>
  <c r="G47" i="7"/>
  <c r="G46" i="7"/>
  <c r="F45" i="7"/>
  <c r="E45" i="7"/>
  <c r="G45" i="7" s="1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F32" i="7"/>
  <c r="E32" i="7"/>
  <c r="G31" i="7"/>
  <c r="G30" i="7"/>
  <c r="G29" i="7"/>
  <c r="F28" i="7"/>
  <c r="E28" i="7"/>
  <c r="G28" i="7" s="1"/>
  <c r="G27" i="7"/>
  <c r="G26" i="7"/>
  <c r="G25" i="7"/>
  <c r="F25" i="7"/>
  <c r="E25" i="7"/>
  <c r="G24" i="7"/>
  <c r="G23" i="7"/>
  <c r="G22" i="7"/>
  <c r="G21" i="7"/>
  <c r="G20" i="7"/>
  <c r="G19" i="7"/>
  <c r="F18" i="7"/>
  <c r="E18" i="7"/>
  <c r="G18" i="7" s="1"/>
  <c r="G17" i="7"/>
  <c r="G16" i="7"/>
  <c r="G15" i="7"/>
  <c r="G14" i="7"/>
  <c r="G13" i="7"/>
  <c r="G12" i="7"/>
  <c r="F11" i="7"/>
  <c r="E11" i="7"/>
  <c r="G11" i="7" s="1"/>
  <c r="G10" i="7"/>
  <c r="G9" i="7"/>
  <c r="G8" i="7"/>
  <c r="G7" i="7"/>
  <c r="F7" i="7"/>
  <c r="E7" i="7"/>
  <c r="F6" i="7"/>
  <c r="E6" i="7"/>
  <c r="G6" i="7" s="1"/>
  <c r="G244" i="6"/>
  <c r="G243" i="6"/>
  <c r="G242" i="6"/>
  <c r="G241" i="6"/>
  <c r="G240" i="6"/>
  <c r="F240" i="6"/>
  <c r="E240" i="6"/>
  <c r="G239" i="6"/>
  <c r="G238" i="6"/>
  <c r="G237" i="6"/>
  <c r="F236" i="6"/>
  <c r="E236" i="6"/>
  <c r="G236" i="6" s="1"/>
  <c r="G235" i="6"/>
  <c r="G233" i="6"/>
  <c r="G229" i="6"/>
  <c r="G228" i="6"/>
  <c r="F227" i="6"/>
  <c r="E227" i="6"/>
  <c r="E230" i="6" s="1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F212" i="6"/>
  <c r="F230" i="6" s="1"/>
  <c r="E212" i="6"/>
  <c r="G211" i="6"/>
  <c r="G209" i="6"/>
  <c r="G208" i="6"/>
  <c r="G207" i="6"/>
  <c r="G206" i="6"/>
  <c r="G205" i="6"/>
  <c r="F204" i="6"/>
  <c r="F210" i="6" s="1"/>
  <c r="F231" i="6" s="1"/>
  <c r="E204" i="6"/>
  <c r="G204" i="6" s="1"/>
  <c r="G203" i="6"/>
  <c r="G202" i="6"/>
  <c r="G201" i="6"/>
  <c r="G200" i="6"/>
  <c r="G199" i="6"/>
  <c r="G198" i="6"/>
  <c r="G197" i="6"/>
  <c r="G196" i="6"/>
  <c r="F196" i="6"/>
  <c r="E196" i="6"/>
  <c r="G195" i="6"/>
  <c r="G194" i="6"/>
  <c r="F193" i="6"/>
  <c r="E193" i="6"/>
  <c r="G193" i="6" s="1"/>
  <c r="G192" i="6"/>
  <c r="G191" i="6"/>
  <c r="G190" i="6"/>
  <c r="G189" i="6"/>
  <c r="F189" i="6"/>
  <c r="E189" i="6"/>
  <c r="G188" i="6"/>
  <c r="G187" i="6"/>
  <c r="G186" i="6"/>
  <c r="F186" i="6"/>
  <c r="E186" i="6"/>
  <c r="G182" i="6"/>
  <c r="F181" i="6"/>
  <c r="E181" i="6"/>
  <c r="G181" i="6" s="1"/>
  <c r="G180" i="6"/>
  <c r="G179" i="6"/>
  <c r="F178" i="6"/>
  <c r="F183" i="6" s="1"/>
  <c r="G177" i="6"/>
  <c r="G176" i="6"/>
  <c r="G175" i="6"/>
  <c r="G174" i="6"/>
  <c r="G173" i="6"/>
  <c r="G172" i="6"/>
  <c r="G171" i="6"/>
  <c r="G170" i="6"/>
  <c r="G168" i="6"/>
  <c r="F167" i="6"/>
  <c r="E167" i="6"/>
  <c r="G167" i="6" s="1"/>
  <c r="G166" i="6"/>
  <c r="G165" i="6"/>
  <c r="G164" i="6"/>
  <c r="F163" i="6"/>
  <c r="F169" i="6" s="1"/>
  <c r="G162" i="6"/>
  <c r="G161" i="6"/>
  <c r="G160" i="6"/>
  <c r="G159" i="6"/>
  <c r="G158" i="6"/>
  <c r="G157" i="6"/>
  <c r="G156" i="6"/>
  <c r="G155" i="6"/>
  <c r="G154" i="6"/>
  <c r="G151" i="6"/>
  <c r="F150" i="6"/>
  <c r="G150" i="6" s="1"/>
  <c r="E150" i="6"/>
  <c r="G149" i="6"/>
  <c r="G148" i="6"/>
  <c r="G147" i="6"/>
  <c r="G146" i="6"/>
  <c r="G145" i="6"/>
  <c r="G144" i="6"/>
  <c r="G143" i="6"/>
  <c r="G142" i="6"/>
  <c r="F141" i="6"/>
  <c r="F121" i="6" s="1"/>
  <c r="E141" i="6"/>
  <c r="G141" i="6" s="1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F104" i="6"/>
  <c r="E104" i="6"/>
  <c r="G104" i="6" s="1"/>
  <c r="G103" i="6"/>
  <c r="F102" i="6"/>
  <c r="G102" i="6" s="1"/>
  <c r="E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F73" i="6"/>
  <c r="E73" i="6"/>
  <c r="G73" i="6" s="1"/>
  <c r="G72" i="6"/>
  <c r="F71" i="6"/>
  <c r="F152" i="6" s="1"/>
  <c r="E71" i="6"/>
  <c r="G71" i="6" s="1"/>
  <c r="G69" i="6"/>
  <c r="G68" i="6"/>
  <c r="G67" i="6"/>
  <c r="G66" i="6"/>
  <c r="G65" i="6"/>
  <c r="F65" i="6"/>
  <c r="E65" i="6"/>
  <c r="G64" i="6"/>
  <c r="G63" i="6"/>
  <c r="F63" i="6"/>
  <c r="E63" i="6"/>
  <c r="G62" i="6"/>
  <c r="G61" i="6"/>
  <c r="G60" i="6"/>
  <c r="G59" i="6"/>
  <c r="G58" i="6"/>
  <c r="G57" i="6"/>
  <c r="F56" i="6"/>
  <c r="E56" i="6"/>
  <c r="E55" i="6" s="1"/>
  <c r="G55" i="6" s="1"/>
  <c r="F55" i="6"/>
  <c r="G54" i="6"/>
  <c r="G53" i="6"/>
  <c r="G52" i="6"/>
  <c r="G51" i="6"/>
  <c r="G50" i="6"/>
  <c r="G49" i="6"/>
  <c r="G48" i="6"/>
  <c r="G47" i="6"/>
  <c r="G46" i="6"/>
  <c r="G45" i="6"/>
  <c r="F45" i="6"/>
  <c r="E45" i="6"/>
  <c r="G44" i="6"/>
  <c r="G43" i="6"/>
  <c r="G42" i="6"/>
  <c r="G41" i="6"/>
  <c r="G40" i="6"/>
  <c r="G39" i="6"/>
  <c r="G38" i="6"/>
  <c r="G37" i="6"/>
  <c r="G36" i="6"/>
  <c r="G35" i="6"/>
  <c r="G34" i="6"/>
  <c r="G33" i="6"/>
  <c r="F32" i="6"/>
  <c r="G32" i="6" s="1"/>
  <c r="E32" i="6"/>
  <c r="G31" i="6"/>
  <c r="G30" i="6"/>
  <c r="G29" i="6"/>
  <c r="G28" i="6"/>
  <c r="F28" i="6"/>
  <c r="E28" i="6"/>
  <c r="G27" i="6"/>
  <c r="G26" i="6"/>
  <c r="F25" i="6"/>
  <c r="E25" i="6"/>
  <c r="G25" i="6" s="1"/>
  <c r="G24" i="6"/>
  <c r="G23" i="6"/>
  <c r="G22" i="6"/>
  <c r="G21" i="6"/>
  <c r="G20" i="6"/>
  <c r="G19" i="6"/>
  <c r="F18" i="6"/>
  <c r="E18" i="6"/>
  <c r="G18" i="6" s="1"/>
  <c r="G17" i="6"/>
  <c r="G16" i="6"/>
  <c r="G15" i="6"/>
  <c r="G14" i="6"/>
  <c r="G13" i="6"/>
  <c r="G12" i="6"/>
  <c r="F11" i="6"/>
  <c r="G11" i="6" s="1"/>
  <c r="E11" i="6"/>
  <c r="G10" i="6"/>
  <c r="G9" i="6"/>
  <c r="G8" i="6"/>
  <c r="F7" i="6"/>
  <c r="F6" i="6" s="1"/>
  <c r="F70" i="6" s="1"/>
  <c r="E7" i="6"/>
  <c r="G7" i="6" s="1"/>
  <c r="G244" i="5"/>
  <c r="G243" i="5"/>
  <c r="G242" i="5"/>
  <c r="G241" i="5"/>
  <c r="F240" i="5"/>
  <c r="G240" i="5" s="1"/>
  <c r="E240" i="5"/>
  <c r="G239" i="5"/>
  <c r="G238" i="5"/>
  <c r="G237" i="5"/>
  <c r="G236" i="5"/>
  <c r="F236" i="5"/>
  <c r="E236" i="5"/>
  <c r="G235" i="5"/>
  <c r="G233" i="5"/>
  <c r="F230" i="5"/>
  <c r="E230" i="5"/>
  <c r="G230" i="5" s="1"/>
  <c r="G229" i="5"/>
  <c r="G228" i="5"/>
  <c r="G227" i="5"/>
  <c r="F227" i="5"/>
  <c r="E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F212" i="5"/>
  <c r="E212" i="5"/>
  <c r="G212" i="5" s="1"/>
  <c r="G211" i="5"/>
  <c r="G209" i="5"/>
  <c r="G208" i="5"/>
  <c r="G207" i="5"/>
  <c r="G206" i="5"/>
  <c r="G205" i="5"/>
  <c r="G204" i="5"/>
  <c r="F204" i="5"/>
  <c r="E204" i="5"/>
  <c r="G203" i="5"/>
  <c r="G202" i="5"/>
  <c r="G201" i="5"/>
  <c r="G200" i="5"/>
  <c r="G199" i="5"/>
  <c r="G198" i="5"/>
  <c r="G197" i="5"/>
  <c r="F196" i="5"/>
  <c r="G196" i="5" s="1"/>
  <c r="E196" i="5"/>
  <c r="G195" i="5"/>
  <c r="G194" i="5"/>
  <c r="F193" i="5"/>
  <c r="G193" i="5" s="1"/>
  <c r="E193" i="5"/>
  <c r="G192" i="5"/>
  <c r="G191" i="5"/>
  <c r="G190" i="5"/>
  <c r="F189" i="5"/>
  <c r="E189" i="5"/>
  <c r="G189" i="5" s="1"/>
  <c r="G188" i="5"/>
  <c r="G187" i="5"/>
  <c r="F186" i="5"/>
  <c r="F210" i="5" s="1"/>
  <c r="F231" i="5" s="1"/>
  <c r="E186" i="5"/>
  <c r="G182" i="5"/>
  <c r="F181" i="5"/>
  <c r="F178" i="5" s="1"/>
  <c r="F183" i="5" s="1"/>
  <c r="E181" i="5"/>
  <c r="G180" i="5"/>
  <c r="G179" i="5"/>
  <c r="E178" i="5"/>
  <c r="E183" i="5" s="1"/>
  <c r="G183" i="5" s="1"/>
  <c r="G177" i="5"/>
  <c r="G176" i="5"/>
  <c r="G175" i="5"/>
  <c r="G174" i="5"/>
  <c r="G173" i="5"/>
  <c r="G172" i="5"/>
  <c r="G171" i="5"/>
  <c r="G170" i="5"/>
  <c r="F169" i="5"/>
  <c r="G168" i="5"/>
  <c r="G167" i="5"/>
  <c r="F167" i="5"/>
  <c r="E167" i="5"/>
  <c r="G166" i="5"/>
  <c r="G165" i="5"/>
  <c r="G164" i="5"/>
  <c r="F163" i="5"/>
  <c r="E163" i="5"/>
  <c r="E169" i="5" s="1"/>
  <c r="G162" i="5"/>
  <c r="G161" i="5"/>
  <c r="G160" i="5"/>
  <c r="G159" i="5"/>
  <c r="G158" i="5"/>
  <c r="G157" i="5"/>
  <c r="G156" i="5"/>
  <c r="G155" i="5"/>
  <c r="G154" i="5"/>
  <c r="G151" i="5"/>
  <c r="F150" i="5"/>
  <c r="E150" i="5"/>
  <c r="G150" i="5" s="1"/>
  <c r="G149" i="5"/>
  <c r="G148" i="5"/>
  <c r="G147" i="5"/>
  <c r="G146" i="5"/>
  <c r="G145" i="5"/>
  <c r="G144" i="5"/>
  <c r="G143" i="5"/>
  <c r="G142" i="5"/>
  <c r="F141" i="5"/>
  <c r="F121" i="5" s="1"/>
  <c r="E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E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F104" i="5"/>
  <c r="E104" i="5"/>
  <c r="G103" i="5"/>
  <c r="F102" i="5"/>
  <c r="E102" i="5"/>
  <c r="G102" i="5" s="1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F73" i="5"/>
  <c r="E73" i="5"/>
  <c r="E71" i="5" s="1"/>
  <c r="G72" i="5"/>
  <c r="F71" i="5"/>
  <c r="F152" i="5" s="1"/>
  <c r="G69" i="5"/>
  <c r="G68" i="5"/>
  <c r="G67" i="5"/>
  <c r="G66" i="5"/>
  <c r="F65" i="5"/>
  <c r="E65" i="5"/>
  <c r="G65" i="5" s="1"/>
  <c r="G64" i="5"/>
  <c r="F63" i="5"/>
  <c r="E63" i="5"/>
  <c r="G63" i="5" s="1"/>
  <c r="G62" i="5"/>
  <c r="G61" i="5"/>
  <c r="G60" i="5"/>
  <c r="G59" i="5"/>
  <c r="G58" i="5"/>
  <c r="G57" i="5"/>
  <c r="F56" i="5"/>
  <c r="F55" i="5" s="1"/>
  <c r="E56" i="5"/>
  <c r="G56" i="5" s="1"/>
  <c r="G54" i="5"/>
  <c r="G53" i="5"/>
  <c r="G52" i="5"/>
  <c r="G51" i="5"/>
  <c r="G50" i="5"/>
  <c r="G49" i="5"/>
  <c r="G48" i="5"/>
  <c r="G47" i="5"/>
  <c r="G46" i="5"/>
  <c r="F45" i="5"/>
  <c r="E45" i="5"/>
  <c r="G45" i="5" s="1"/>
  <c r="G44" i="5"/>
  <c r="G43" i="5"/>
  <c r="G42" i="5"/>
  <c r="G41" i="5"/>
  <c r="G40" i="5"/>
  <c r="G39" i="5"/>
  <c r="G38" i="5"/>
  <c r="G37" i="5"/>
  <c r="G36" i="5"/>
  <c r="G35" i="5"/>
  <c r="G34" i="5"/>
  <c r="G33" i="5"/>
  <c r="F32" i="5"/>
  <c r="E32" i="5"/>
  <c r="G32" i="5" s="1"/>
  <c r="G31" i="5"/>
  <c r="G30" i="5"/>
  <c r="G29" i="5"/>
  <c r="F28" i="5"/>
  <c r="G28" i="5" s="1"/>
  <c r="E28" i="5"/>
  <c r="G27" i="5"/>
  <c r="G26" i="5"/>
  <c r="G25" i="5"/>
  <c r="F25" i="5"/>
  <c r="E25" i="5"/>
  <c r="G24" i="5"/>
  <c r="G23" i="5"/>
  <c r="G22" i="5"/>
  <c r="G21" i="5"/>
  <c r="G20" i="5"/>
  <c r="G19" i="5"/>
  <c r="G18" i="5"/>
  <c r="F18" i="5"/>
  <c r="E18" i="5"/>
  <c r="G17" i="5"/>
  <c r="G16" i="5"/>
  <c r="G15" i="5"/>
  <c r="G14" i="5"/>
  <c r="G13" i="5"/>
  <c r="G12" i="5"/>
  <c r="F11" i="5"/>
  <c r="E11" i="5"/>
  <c r="G11" i="5" s="1"/>
  <c r="G10" i="5"/>
  <c r="G9" i="5"/>
  <c r="G8" i="5"/>
  <c r="G7" i="5"/>
  <c r="F7" i="5"/>
  <c r="F6" i="5" s="1"/>
  <c r="E7" i="5"/>
  <c r="E6" i="5" s="1"/>
  <c r="G244" i="4"/>
  <c r="G243" i="4"/>
  <c r="G242" i="4"/>
  <c r="G241" i="4"/>
  <c r="F240" i="4"/>
  <c r="E240" i="4"/>
  <c r="G240" i="4" s="1"/>
  <c r="G239" i="4"/>
  <c r="G238" i="4"/>
  <c r="G237" i="4"/>
  <c r="F236" i="4"/>
  <c r="G236" i="4" s="1"/>
  <c r="E236" i="4"/>
  <c r="G235" i="4"/>
  <c r="G233" i="4"/>
  <c r="G229" i="4"/>
  <c r="G228" i="4"/>
  <c r="F227" i="4"/>
  <c r="E227" i="4"/>
  <c r="G227" i="4" s="1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F212" i="4"/>
  <c r="F230" i="4" s="1"/>
  <c r="E212" i="4"/>
  <c r="G212" i="4" s="1"/>
  <c r="G211" i="4"/>
  <c r="G209" i="4"/>
  <c r="G208" i="4"/>
  <c r="G207" i="4"/>
  <c r="G206" i="4"/>
  <c r="G205" i="4"/>
  <c r="F204" i="4"/>
  <c r="G204" i="4" s="1"/>
  <c r="E204" i="4"/>
  <c r="G203" i="4"/>
  <c r="G202" i="4"/>
  <c r="G201" i="4"/>
  <c r="G200" i="4"/>
  <c r="G199" i="4"/>
  <c r="G198" i="4"/>
  <c r="G197" i="4"/>
  <c r="F196" i="4"/>
  <c r="E196" i="4"/>
  <c r="G196" i="4" s="1"/>
  <c r="G195" i="4"/>
  <c r="G194" i="4"/>
  <c r="F193" i="4"/>
  <c r="E193" i="4"/>
  <c r="G193" i="4" s="1"/>
  <c r="G192" i="4"/>
  <c r="G191" i="4"/>
  <c r="G190" i="4"/>
  <c r="G189" i="4"/>
  <c r="F189" i="4"/>
  <c r="F210" i="4" s="1"/>
  <c r="E189" i="4"/>
  <c r="G188" i="4"/>
  <c r="G187" i="4"/>
  <c r="F186" i="4"/>
  <c r="E186" i="4"/>
  <c r="E210" i="4" s="1"/>
  <c r="E183" i="4"/>
  <c r="G183" i="4" s="1"/>
  <c r="G182" i="4"/>
  <c r="F181" i="4"/>
  <c r="E181" i="4"/>
  <c r="G181" i="4" s="1"/>
  <c r="G180" i="4"/>
  <c r="G179" i="4"/>
  <c r="F178" i="4"/>
  <c r="F183" i="4" s="1"/>
  <c r="E178" i="4"/>
  <c r="G178" i="4" s="1"/>
  <c r="G177" i="4"/>
  <c r="G176" i="4"/>
  <c r="G175" i="4"/>
  <c r="G174" i="4"/>
  <c r="G173" i="4"/>
  <c r="G172" i="4"/>
  <c r="G171" i="4"/>
  <c r="G170" i="4"/>
  <c r="G168" i="4"/>
  <c r="F167" i="4"/>
  <c r="F163" i="4" s="1"/>
  <c r="F169" i="4" s="1"/>
  <c r="F184" i="4" s="1"/>
  <c r="E167" i="4"/>
  <c r="G167" i="4" s="1"/>
  <c r="G166" i="4"/>
  <c r="G165" i="4"/>
  <c r="G164" i="4"/>
  <c r="G162" i="4"/>
  <c r="G161" i="4"/>
  <c r="G160" i="4"/>
  <c r="G159" i="4"/>
  <c r="G158" i="4"/>
  <c r="G157" i="4"/>
  <c r="G156" i="4"/>
  <c r="G155" i="4"/>
  <c r="G154" i="4"/>
  <c r="G151" i="4"/>
  <c r="F150" i="4"/>
  <c r="E150" i="4"/>
  <c r="G150" i="4" s="1"/>
  <c r="G149" i="4"/>
  <c r="G148" i="4"/>
  <c r="G147" i="4"/>
  <c r="G146" i="4"/>
  <c r="G145" i="4"/>
  <c r="G144" i="4"/>
  <c r="G143" i="4"/>
  <c r="G142" i="4"/>
  <c r="F141" i="4"/>
  <c r="E141" i="4"/>
  <c r="G141" i="4" s="1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F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F104" i="4"/>
  <c r="G104" i="4" s="1"/>
  <c r="E104" i="4"/>
  <c r="G103" i="4"/>
  <c r="F102" i="4"/>
  <c r="E102" i="4"/>
  <c r="G102" i="4" s="1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F73" i="4"/>
  <c r="F71" i="4" s="1"/>
  <c r="F152" i="4" s="1"/>
  <c r="E73" i="4"/>
  <c r="G73" i="4" s="1"/>
  <c r="G72" i="4"/>
  <c r="G69" i="4"/>
  <c r="G68" i="4"/>
  <c r="G67" i="4"/>
  <c r="G66" i="4"/>
  <c r="G65" i="4"/>
  <c r="F65" i="4"/>
  <c r="E65" i="4"/>
  <c r="G64" i="4"/>
  <c r="G63" i="4"/>
  <c r="F63" i="4"/>
  <c r="E63" i="4"/>
  <c r="G62" i="4"/>
  <c r="G61" i="4"/>
  <c r="G60" i="4"/>
  <c r="G59" i="4"/>
  <c r="G58" i="4"/>
  <c r="G57" i="4"/>
  <c r="G56" i="4"/>
  <c r="F56" i="4"/>
  <c r="F55" i="4" s="1"/>
  <c r="E56" i="4"/>
  <c r="E55" i="4" s="1"/>
  <c r="G55" i="4" s="1"/>
  <c r="G54" i="4"/>
  <c r="G53" i="4"/>
  <c r="G52" i="4"/>
  <c r="G51" i="4"/>
  <c r="G50" i="4"/>
  <c r="G49" i="4"/>
  <c r="G48" i="4"/>
  <c r="G47" i="4"/>
  <c r="G46" i="4"/>
  <c r="G45" i="4"/>
  <c r="F45" i="4"/>
  <c r="E45" i="4"/>
  <c r="G44" i="4"/>
  <c r="G43" i="4"/>
  <c r="G42" i="4"/>
  <c r="G41" i="4"/>
  <c r="G40" i="4"/>
  <c r="G39" i="4"/>
  <c r="G38" i="4"/>
  <c r="G37" i="4"/>
  <c r="G36" i="4"/>
  <c r="G35" i="4"/>
  <c r="G34" i="4"/>
  <c r="G33" i="4"/>
  <c r="F32" i="4"/>
  <c r="E32" i="4"/>
  <c r="G32" i="4" s="1"/>
  <c r="G31" i="4"/>
  <c r="G30" i="4"/>
  <c r="G29" i="4"/>
  <c r="F28" i="4"/>
  <c r="E28" i="4"/>
  <c r="G28" i="4" s="1"/>
  <c r="G27" i="4"/>
  <c r="G26" i="4"/>
  <c r="F25" i="4"/>
  <c r="E25" i="4"/>
  <c r="G25" i="4" s="1"/>
  <c r="G24" i="4"/>
  <c r="G23" i="4"/>
  <c r="G22" i="4"/>
  <c r="G21" i="4"/>
  <c r="G20" i="4"/>
  <c r="G19" i="4"/>
  <c r="F18" i="4"/>
  <c r="G18" i="4" s="1"/>
  <c r="E18" i="4"/>
  <c r="G17" i="4"/>
  <c r="G16" i="4"/>
  <c r="G15" i="4"/>
  <c r="G14" i="4"/>
  <c r="G13" i="4"/>
  <c r="G12" i="4"/>
  <c r="G11" i="4"/>
  <c r="F11" i="4"/>
  <c r="E11" i="4"/>
  <c r="G10" i="4"/>
  <c r="G9" i="4"/>
  <c r="G8" i="4"/>
  <c r="F7" i="4"/>
  <c r="F6" i="4" s="1"/>
  <c r="F70" i="4" s="1"/>
  <c r="E7" i="4"/>
  <c r="E6" i="4" s="1"/>
  <c r="G244" i="3"/>
  <c r="G243" i="3"/>
  <c r="G242" i="3"/>
  <c r="G241" i="3"/>
  <c r="F240" i="3"/>
  <c r="E240" i="3"/>
  <c r="G240" i="3" s="1"/>
  <c r="G239" i="3"/>
  <c r="G238" i="3"/>
  <c r="G237" i="3"/>
  <c r="F236" i="3"/>
  <c r="E236" i="3"/>
  <c r="G236" i="3" s="1"/>
  <c r="G235" i="3"/>
  <c r="G233" i="3"/>
  <c r="G229" i="3"/>
  <c r="G228" i="3"/>
  <c r="G227" i="3"/>
  <c r="F227" i="3"/>
  <c r="F230" i="3" s="1"/>
  <c r="E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F212" i="3"/>
  <c r="E212" i="3"/>
  <c r="E230" i="3" s="1"/>
  <c r="G211" i="3"/>
  <c r="G209" i="3"/>
  <c r="G208" i="3"/>
  <c r="G207" i="3"/>
  <c r="G206" i="3"/>
  <c r="G205" i="3"/>
  <c r="F204" i="3"/>
  <c r="E204" i="3"/>
  <c r="G204" i="3" s="1"/>
  <c r="G203" i="3"/>
  <c r="G202" i="3"/>
  <c r="G201" i="3"/>
  <c r="G200" i="3"/>
  <c r="G199" i="3"/>
  <c r="G198" i="3"/>
  <c r="G197" i="3"/>
  <c r="F196" i="3"/>
  <c r="E196" i="3"/>
  <c r="G196" i="3" s="1"/>
  <c r="G195" i="3"/>
  <c r="G194" i="3"/>
  <c r="G193" i="3"/>
  <c r="F193" i="3"/>
  <c r="E193" i="3"/>
  <c r="G192" i="3"/>
  <c r="G191" i="3"/>
  <c r="G190" i="3"/>
  <c r="F189" i="3"/>
  <c r="E189" i="3"/>
  <c r="G189" i="3" s="1"/>
  <c r="G188" i="3"/>
  <c r="G187" i="3"/>
  <c r="F186" i="3"/>
  <c r="F210" i="3" s="1"/>
  <c r="F231" i="3" s="1"/>
  <c r="E186" i="3"/>
  <c r="E210" i="3" s="1"/>
  <c r="F183" i="3"/>
  <c r="G182" i="3"/>
  <c r="G181" i="3"/>
  <c r="F181" i="3"/>
  <c r="E181" i="3"/>
  <c r="G180" i="3"/>
  <c r="G179" i="3"/>
  <c r="G178" i="3"/>
  <c r="F178" i="3"/>
  <c r="E178" i="3"/>
  <c r="E183" i="3" s="1"/>
  <c r="G183" i="3" s="1"/>
  <c r="G177" i="3"/>
  <c r="G176" i="3"/>
  <c r="G175" i="3"/>
  <c r="G174" i="3"/>
  <c r="G173" i="3"/>
  <c r="G172" i="3"/>
  <c r="G171" i="3"/>
  <c r="G170" i="3"/>
  <c r="G168" i="3"/>
  <c r="F167" i="3"/>
  <c r="F163" i="3" s="1"/>
  <c r="F169" i="3" s="1"/>
  <c r="F184" i="3" s="1"/>
  <c r="E167" i="3"/>
  <c r="G166" i="3"/>
  <c r="G165" i="3"/>
  <c r="G164" i="3"/>
  <c r="E163" i="3"/>
  <c r="E169" i="3" s="1"/>
  <c r="G162" i="3"/>
  <c r="G161" i="3"/>
  <c r="G160" i="3"/>
  <c r="G159" i="3"/>
  <c r="G158" i="3"/>
  <c r="G157" i="3"/>
  <c r="G156" i="3"/>
  <c r="G155" i="3"/>
  <c r="G154" i="3"/>
  <c r="G151" i="3"/>
  <c r="G150" i="3"/>
  <c r="F150" i="3"/>
  <c r="E150" i="3"/>
  <c r="G149" i="3"/>
  <c r="G148" i="3"/>
  <c r="G147" i="3"/>
  <c r="G146" i="3"/>
  <c r="G145" i="3"/>
  <c r="G144" i="3"/>
  <c r="G143" i="3"/>
  <c r="G142" i="3"/>
  <c r="G141" i="3"/>
  <c r="F141" i="3"/>
  <c r="E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F121" i="3"/>
  <c r="E121" i="3"/>
  <c r="G121" i="3" s="1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F104" i="3"/>
  <c r="E104" i="3"/>
  <c r="E152" i="3" s="1"/>
  <c r="G103" i="3"/>
  <c r="G102" i="3"/>
  <c r="F102" i="3"/>
  <c r="E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F73" i="3"/>
  <c r="G73" i="3" s="1"/>
  <c r="E73" i="3"/>
  <c r="G72" i="3"/>
  <c r="E71" i="3"/>
  <c r="G69" i="3"/>
  <c r="G68" i="3"/>
  <c r="G67" i="3"/>
  <c r="G66" i="3"/>
  <c r="F65" i="3"/>
  <c r="E65" i="3"/>
  <c r="G65" i="3" s="1"/>
  <c r="G64" i="3"/>
  <c r="F63" i="3"/>
  <c r="E63" i="3"/>
  <c r="G63" i="3" s="1"/>
  <c r="G62" i="3"/>
  <c r="G61" i="3"/>
  <c r="G60" i="3"/>
  <c r="G59" i="3"/>
  <c r="G58" i="3"/>
  <c r="G57" i="3"/>
  <c r="F56" i="3"/>
  <c r="F55" i="3" s="1"/>
  <c r="E56" i="3"/>
  <c r="E55" i="3"/>
  <c r="G55" i="3" s="1"/>
  <c r="G54" i="3"/>
  <c r="G53" i="3"/>
  <c r="G52" i="3"/>
  <c r="G51" i="3"/>
  <c r="G50" i="3"/>
  <c r="G49" i="3"/>
  <c r="G48" i="3"/>
  <c r="G47" i="3"/>
  <c r="G46" i="3"/>
  <c r="F45" i="3"/>
  <c r="E45" i="3"/>
  <c r="G45" i="3" s="1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F32" i="3"/>
  <c r="E32" i="3"/>
  <c r="G31" i="3"/>
  <c r="G30" i="3"/>
  <c r="G29" i="3"/>
  <c r="F28" i="3"/>
  <c r="E28" i="3"/>
  <c r="G28" i="3" s="1"/>
  <c r="G27" i="3"/>
  <c r="G26" i="3"/>
  <c r="G25" i="3"/>
  <c r="F25" i="3"/>
  <c r="E25" i="3"/>
  <c r="G24" i="3"/>
  <c r="G23" i="3"/>
  <c r="G22" i="3"/>
  <c r="G21" i="3"/>
  <c r="G20" i="3"/>
  <c r="G19" i="3"/>
  <c r="F18" i="3"/>
  <c r="E18" i="3"/>
  <c r="G18" i="3" s="1"/>
  <c r="G17" i="3"/>
  <c r="G16" i="3"/>
  <c r="G15" i="3"/>
  <c r="G14" i="3"/>
  <c r="G13" i="3"/>
  <c r="G12" i="3"/>
  <c r="F11" i="3"/>
  <c r="E11" i="3"/>
  <c r="G11" i="3" s="1"/>
  <c r="G10" i="3"/>
  <c r="G9" i="3"/>
  <c r="G8" i="3"/>
  <c r="G7" i="3"/>
  <c r="F7" i="3"/>
  <c r="E7" i="3"/>
  <c r="F6" i="3"/>
  <c r="F70" i="3" s="1"/>
  <c r="E6" i="3"/>
  <c r="G6" i="3" s="1"/>
  <c r="G244" i="2"/>
  <c r="G243" i="2"/>
  <c r="G242" i="2"/>
  <c r="G241" i="2"/>
  <c r="G240" i="2"/>
  <c r="F240" i="2"/>
  <c r="E240" i="2"/>
  <c r="G239" i="2"/>
  <c r="G238" i="2"/>
  <c r="G237" i="2"/>
  <c r="F236" i="2"/>
  <c r="E236" i="2"/>
  <c r="G236" i="2" s="1"/>
  <c r="G235" i="2"/>
  <c r="G233" i="2"/>
  <c r="G229" i="2"/>
  <c r="G228" i="2"/>
  <c r="F227" i="2"/>
  <c r="E227" i="2"/>
  <c r="E230" i="2" s="1"/>
  <c r="G230" i="2" s="1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F212" i="2"/>
  <c r="F230" i="2" s="1"/>
  <c r="E212" i="2"/>
  <c r="G211" i="2"/>
  <c r="G209" i="2"/>
  <c r="G208" i="2"/>
  <c r="G207" i="2"/>
  <c r="G206" i="2"/>
  <c r="G205" i="2"/>
  <c r="F204" i="2"/>
  <c r="F210" i="2" s="1"/>
  <c r="F231" i="2" s="1"/>
  <c r="E204" i="2"/>
  <c r="G204" i="2" s="1"/>
  <c r="G203" i="2"/>
  <c r="G202" i="2"/>
  <c r="G201" i="2"/>
  <c r="G200" i="2"/>
  <c r="G199" i="2"/>
  <c r="G198" i="2"/>
  <c r="G197" i="2"/>
  <c r="G196" i="2"/>
  <c r="F196" i="2"/>
  <c r="E196" i="2"/>
  <c r="G195" i="2"/>
  <c r="G194" i="2"/>
  <c r="F193" i="2"/>
  <c r="E193" i="2"/>
  <c r="G193" i="2" s="1"/>
  <c r="G192" i="2"/>
  <c r="G191" i="2"/>
  <c r="G190" i="2"/>
  <c r="G189" i="2"/>
  <c r="F189" i="2"/>
  <c r="E189" i="2"/>
  <c r="G188" i="2"/>
  <c r="G187" i="2"/>
  <c r="G186" i="2"/>
  <c r="F186" i="2"/>
  <c r="E186" i="2"/>
  <c r="G182" i="2"/>
  <c r="F181" i="2"/>
  <c r="E181" i="2"/>
  <c r="G181" i="2" s="1"/>
  <c r="G180" i="2"/>
  <c r="G179" i="2"/>
  <c r="F178" i="2"/>
  <c r="F183" i="2" s="1"/>
  <c r="G177" i="2"/>
  <c r="G176" i="2"/>
  <c r="G175" i="2"/>
  <c r="G174" i="2"/>
  <c r="G173" i="2"/>
  <c r="G172" i="2"/>
  <c r="G171" i="2"/>
  <c r="G170" i="2"/>
  <c r="G168" i="2"/>
  <c r="F167" i="2"/>
  <c r="E167" i="2"/>
  <c r="G167" i="2" s="1"/>
  <c r="G166" i="2"/>
  <c r="G165" i="2"/>
  <c r="G164" i="2"/>
  <c r="F163" i="2"/>
  <c r="F169" i="2" s="1"/>
  <c r="F184" i="2" s="1"/>
  <c r="G162" i="2"/>
  <c r="G161" i="2"/>
  <c r="G160" i="2"/>
  <c r="G159" i="2"/>
  <c r="G158" i="2"/>
  <c r="G157" i="2"/>
  <c r="G156" i="2"/>
  <c r="G155" i="2"/>
  <c r="G154" i="2"/>
  <c r="G151" i="2"/>
  <c r="F150" i="2"/>
  <c r="G150" i="2" s="1"/>
  <c r="E150" i="2"/>
  <c r="G149" i="2"/>
  <c r="G148" i="2"/>
  <c r="G147" i="2"/>
  <c r="G146" i="2"/>
  <c r="G145" i="2"/>
  <c r="G144" i="2"/>
  <c r="G143" i="2"/>
  <c r="G142" i="2"/>
  <c r="F141" i="2"/>
  <c r="F121" i="2" s="1"/>
  <c r="E141" i="2"/>
  <c r="G141" i="2" s="1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F104" i="2"/>
  <c r="E104" i="2"/>
  <c r="G104" i="2" s="1"/>
  <c r="G103" i="2"/>
  <c r="F102" i="2"/>
  <c r="E102" i="2"/>
  <c r="G102" i="2" s="1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F73" i="2"/>
  <c r="E73" i="2"/>
  <c r="G73" i="2" s="1"/>
  <c r="G72" i="2"/>
  <c r="F71" i="2"/>
  <c r="E71" i="2"/>
  <c r="G71" i="2" s="1"/>
  <c r="G69" i="2"/>
  <c r="G68" i="2"/>
  <c r="G67" i="2"/>
  <c r="G66" i="2"/>
  <c r="G65" i="2"/>
  <c r="F65" i="2"/>
  <c r="E65" i="2"/>
  <c r="G64" i="2"/>
  <c r="G63" i="2"/>
  <c r="F63" i="2"/>
  <c r="E63" i="2"/>
  <c r="G62" i="2"/>
  <c r="G61" i="2"/>
  <c r="G60" i="2"/>
  <c r="G59" i="2"/>
  <c r="G58" i="2"/>
  <c r="G57" i="2"/>
  <c r="F56" i="2"/>
  <c r="E56" i="2"/>
  <c r="E55" i="2" s="1"/>
  <c r="G55" i="2" s="1"/>
  <c r="F55" i="2"/>
  <c r="G54" i="2"/>
  <c r="G53" i="2"/>
  <c r="G52" i="2"/>
  <c r="G51" i="2"/>
  <c r="G50" i="2"/>
  <c r="G49" i="2"/>
  <c r="G48" i="2"/>
  <c r="G47" i="2"/>
  <c r="G46" i="2"/>
  <c r="G45" i="2"/>
  <c r="F45" i="2"/>
  <c r="E45" i="2"/>
  <c r="G44" i="2"/>
  <c r="G43" i="2"/>
  <c r="G42" i="2"/>
  <c r="G41" i="2"/>
  <c r="G40" i="2"/>
  <c r="G39" i="2"/>
  <c r="G38" i="2"/>
  <c r="G37" i="2"/>
  <c r="G36" i="2"/>
  <c r="G35" i="2"/>
  <c r="G34" i="2"/>
  <c r="G33" i="2"/>
  <c r="F32" i="2"/>
  <c r="E32" i="2"/>
  <c r="G32" i="2" s="1"/>
  <c r="G31" i="2"/>
  <c r="G30" i="2"/>
  <c r="G29" i="2"/>
  <c r="G28" i="2"/>
  <c r="F28" i="2"/>
  <c r="E28" i="2"/>
  <c r="G27" i="2"/>
  <c r="G26" i="2"/>
  <c r="F25" i="2"/>
  <c r="E25" i="2"/>
  <c r="G25" i="2" s="1"/>
  <c r="G24" i="2"/>
  <c r="G23" i="2"/>
  <c r="G22" i="2"/>
  <c r="G21" i="2"/>
  <c r="G20" i="2"/>
  <c r="G19" i="2"/>
  <c r="F18" i="2"/>
  <c r="E18" i="2"/>
  <c r="G18" i="2" s="1"/>
  <c r="G17" i="2"/>
  <c r="G16" i="2"/>
  <c r="G15" i="2"/>
  <c r="G14" i="2"/>
  <c r="G13" i="2"/>
  <c r="G12" i="2"/>
  <c r="F11" i="2"/>
  <c r="G11" i="2" s="1"/>
  <c r="E11" i="2"/>
  <c r="G10" i="2"/>
  <c r="G9" i="2"/>
  <c r="G8" i="2"/>
  <c r="F7" i="2"/>
  <c r="F6" i="2" s="1"/>
  <c r="F70" i="2" s="1"/>
  <c r="E7" i="2"/>
  <c r="G7" i="2" s="1"/>
  <c r="G244" i="1"/>
  <c r="G243" i="1"/>
  <c r="G242" i="1"/>
  <c r="G241" i="1"/>
  <c r="F240" i="1"/>
  <c r="E240" i="1"/>
  <c r="G240" i="1" s="1"/>
  <c r="G239" i="1"/>
  <c r="G238" i="1"/>
  <c r="G237" i="1"/>
  <c r="G236" i="1"/>
  <c r="F236" i="1"/>
  <c r="E236" i="1"/>
  <c r="G235" i="1"/>
  <c r="G233" i="1"/>
  <c r="F230" i="1"/>
  <c r="E230" i="1"/>
  <c r="G230" i="1" s="1"/>
  <c r="G229" i="1"/>
  <c r="G228" i="1"/>
  <c r="G227" i="1"/>
  <c r="F227" i="1"/>
  <c r="E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F212" i="1"/>
  <c r="E212" i="1"/>
  <c r="G212" i="1" s="1"/>
  <c r="G211" i="1"/>
  <c r="G209" i="1"/>
  <c r="G208" i="1"/>
  <c r="G207" i="1"/>
  <c r="G206" i="1"/>
  <c r="G205" i="1"/>
  <c r="G204" i="1"/>
  <c r="F204" i="1"/>
  <c r="E204" i="1"/>
  <c r="G203" i="1"/>
  <c r="G202" i="1"/>
  <c r="G201" i="1"/>
  <c r="G200" i="1"/>
  <c r="G199" i="1"/>
  <c r="G198" i="1"/>
  <c r="G197" i="1"/>
  <c r="F196" i="1"/>
  <c r="E196" i="1"/>
  <c r="G196" i="1" s="1"/>
  <c r="G195" i="1"/>
  <c r="G194" i="1"/>
  <c r="F193" i="1"/>
  <c r="G193" i="1" s="1"/>
  <c r="E193" i="1"/>
  <c r="G192" i="1"/>
  <c r="G191" i="1"/>
  <c r="G190" i="1"/>
  <c r="F189" i="1"/>
  <c r="E189" i="1"/>
  <c r="G189" i="1" s="1"/>
  <c r="G188" i="1"/>
  <c r="G187" i="1"/>
  <c r="F186" i="1"/>
  <c r="F210" i="1" s="1"/>
  <c r="F231" i="1" s="1"/>
  <c r="E186" i="1"/>
  <c r="E210" i="1" s="1"/>
  <c r="G182" i="1"/>
  <c r="F181" i="1"/>
  <c r="F178" i="1" s="1"/>
  <c r="F183" i="1" s="1"/>
  <c r="E181" i="1"/>
  <c r="G180" i="1"/>
  <c r="G179" i="1"/>
  <c r="E178" i="1"/>
  <c r="E183" i="1" s="1"/>
  <c r="G177" i="1"/>
  <c r="G176" i="1"/>
  <c r="G175" i="1"/>
  <c r="G174" i="1"/>
  <c r="G173" i="1"/>
  <c r="G172" i="1"/>
  <c r="G171" i="1"/>
  <c r="G170" i="1"/>
  <c r="F169" i="1"/>
  <c r="G168" i="1"/>
  <c r="G167" i="1"/>
  <c r="F167" i="1"/>
  <c r="E167" i="1"/>
  <c r="G166" i="1"/>
  <c r="G165" i="1"/>
  <c r="G164" i="1"/>
  <c r="F163" i="1"/>
  <c r="E163" i="1"/>
  <c r="E169" i="1" s="1"/>
  <c r="G162" i="1"/>
  <c r="G161" i="1"/>
  <c r="G160" i="1"/>
  <c r="G159" i="1"/>
  <c r="G158" i="1"/>
  <c r="G157" i="1"/>
  <c r="G156" i="1"/>
  <c r="G155" i="1"/>
  <c r="G154" i="1"/>
  <c r="G151" i="1"/>
  <c r="F150" i="1"/>
  <c r="E150" i="1"/>
  <c r="G150" i="1" s="1"/>
  <c r="G149" i="1"/>
  <c r="G148" i="1"/>
  <c r="G147" i="1"/>
  <c r="G146" i="1"/>
  <c r="G145" i="1"/>
  <c r="G144" i="1"/>
  <c r="G143" i="1"/>
  <c r="G142" i="1"/>
  <c r="F141" i="1"/>
  <c r="F121" i="1" s="1"/>
  <c r="E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E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F104" i="1"/>
  <c r="E104" i="1"/>
  <c r="G103" i="1"/>
  <c r="F102" i="1"/>
  <c r="E102" i="1"/>
  <c r="G102" i="1" s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F73" i="1"/>
  <c r="E73" i="1"/>
  <c r="E71" i="1" s="1"/>
  <c r="G72" i="1"/>
  <c r="F71" i="1"/>
  <c r="G69" i="1"/>
  <c r="G68" i="1"/>
  <c r="G67" i="1"/>
  <c r="G66" i="1"/>
  <c r="F65" i="1"/>
  <c r="E65" i="1"/>
  <c r="G65" i="1" s="1"/>
  <c r="G64" i="1"/>
  <c r="F63" i="1"/>
  <c r="E63" i="1"/>
  <c r="G63" i="1" s="1"/>
  <c r="G62" i="1"/>
  <c r="G61" i="1"/>
  <c r="G60" i="1"/>
  <c r="G59" i="1"/>
  <c r="G58" i="1"/>
  <c r="G57" i="1"/>
  <c r="F56" i="1"/>
  <c r="F55" i="1" s="1"/>
  <c r="E56" i="1"/>
  <c r="G56" i="1" s="1"/>
  <c r="G54" i="1"/>
  <c r="G53" i="1"/>
  <c r="G52" i="1"/>
  <c r="G51" i="1"/>
  <c r="G50" i="1"/>
  <c r="G49" i="1"/>
  <c r="G48" i="1"/>
  <c r="G47" i="1"/>
  <c r="G46" i="1"/>
  <c r="F45" i="1"/>
  <c r="E45" i="1"/>
  <c r="G45" i="1" s="1"/>
  <c r="G44" i="1"/>
  <c r="G43" i="1"/>
  <c r="G42" i="1"/>
  <c r="G41" i="1"/>
  <c r="G40" i="1"/>
  <c r="G39" i="1"/>
  <c r="G38" i="1"/>
  <c r="G37" i="1"/>
  <c r="G36" i="1"/>
  <c r="G35" i="1"/>
  <c r="G34" i="1"/>
  <c r="G33" i="1"/>
  <c r="F32" i="1"/>
  <c r="E32" i="1"/>
  <c r="G32" i="1" s="1"/>
  <c r="G31" i="1"/>
  <c r="G30" i="1"/>
  <c r="G29" i="1"/>
  <c r="F28" i="1"/>
  <c r="E28" i="1"/>
  <c r="G28" i="1" s="1"/>
  <c r="G27" i="1"/>
  <c r="G26" i="1"/>
  <c r="F25" i="1"/>
  <c r="G25" i="1" s="1"/>
  <c r="E25" i="1"/>
  <c r="G24" i="1"/>
  <c r="G23" i="1"/>
  <c r="G22" i="1"/>
  <c r="G21" i="1"/>
  <c r="G20" i="1"/>
  <c r="G19" i="1"/>
  <c r="G18" i="1"/>
  <c r="F18" i="1"/>
  <c r="E18" i="1"/>
  <c r="G17" i="1"/>
  <c r="G16" i="1"/>
  <c r="G15" i="1"/>
  <c r="G14" i="1"/>
  <c r="G13" i="1"/>
  <c r="G12" i="1"/>
  <c r="F11" i="1"/>
  <c r="E11" i="1"/>
  <c r="G11" i="1" s="1"/>
  <c r="G10" i="1"/>
  <c r="G9" i="1"/>
  <c r="G8" i="1"/>
  <c r="F7" i="1"/>
  <c r="F6" i="1" s="1"/>
  <c r="F70" i="1" s="1"/>
  <c r="E7" i="1"/>
  <c r="G210" i="4" l="1"/>
  <c r="F152" i="2"/>
  <c r="F153" i="2" s="1"/>
  <c r="F185" i="2" s="1"/>
  <c r="F232" i="2" s="1"/>
  <c r="F234" i="2" s="1"/>
  <c r="F245" i="2" s="1"/>
  <c r="F70" i="5"/>
  <c r="F153" i="5" s="1"/>
  <c r="F152" i="1"/>
  <c r="F153" i="1" s="1"/>
  <c r="F185" i="1" s="1"/>
  <c r="F232" i="1" s="1"/>
  <c r="F234" i="1" s="1"/>
  <c r="F245" i="1" s="1"/>
  <c r="G121" i="5"/>
  <c r="G230" i="6"/>
  <c r="G169" i="1"/>
  <c r="E184" i="1"/>
  <c r="G184" i="1" s="1"/>
  <c r="G230" i="7"/>
  <c r="E152" i="1"/>
  <c r="G152" i="1" s="1"/>
  <c r="G71" i="1"/>
  <c r="F184" i="1"/>
  <c r="E184" i="3"/>
  <c r="G184" i="3" s="1"/>
  <c r="G169" i="3"/>
  <c r="F184" i="6"/>
  <c r="E231" i="7"/>
  <c r="G210" i="7"/>
  <c r="F70" i="8"/>
  <c r="F153" i="8" s="1"/>
  <c r="F185" i="8" s="1"/>
  <c r="E231" i="1"/>
  <c r="G231" i="1" s="1"/>
  <c r="G210" i="1"/>
  <c r="G230" i="3"/>
  <c r="G169" i="5"/>
  <c r="E184" i="5"/>
  <c r="G183" i="1"/>
  <c r="E231" i="3"/>
  <c r="G231" i="3" s="1"/>
  <c r="G210" i="3"/>
  <c r="F231" i="4"/>
  <c r="G71" i="5"/>
  <c r="E152" i="5"/>
  <c r="G152" i="5" s="1"/>
  <c r="F184" i="5"/>
  <c r="F70" i="7"/>
  <c r="E184" i="7"/>
  <c r="G184" i="7" s="1"/>
  <c r="G169" i="7"/>
  <c r="F231" i="7"/>
  <c r="E70" i="8"/>
  <c r="G6" i="8"/>
  <c r="G55" i="8"/>
  <c r="E70" i="4"/>
  <c r="G6" i="4"/>
  <c r="G178" i="7"/>
  <c r="E183" i="7"/>
  <c r="G183" i="7" s="1"/>
  <c r="F153" i="4"/>
  <c r="F185" i="4" s="1"/>
  <c r="F232" i="4" s="1"/>
  <c r="F234" i="4" s="1"/>
  <c r="F245" i="4" s="1"/>
  <c r="G6" i="5"/>
  <c r="E70" i="5"/>
  <c r="G121" i="1"/>
  <c r="F153" i="6"/>
  <c r="F185" i="6" s="1"/>
  <c r="F232" i="6" s="1"/>
  <c r="F234" i="6" s="1"/>
  <c r="F245" i="6" s="1"/>
  <c r="E6" i="1"/>
  <c r="G178" i="1"/>
  <c r="G56" i="2"/>
  <c r="E178" i="2"/>
  <c r="F71" i="3"/>
  <c r="G104" i="3"/>
  <c r="G186" i="4"/>
  <c r="G178" i="5"/>
  <c r="G56" i="6"/>
  <c r="E178" i="6"/>
  <c r="F71" i="7"/>
  <c r="G104" i="7"/>
  <c r="G186" i="8"/>
  <c r="G7" i="1"/>
  <c r="E55" i="1"/>
  <c r="G55" i="1" s="1"/>
  <c r="E71" i="4"/>
  <c r="E55" i="5"/>
  <c r="G55" i="5" s="1"/>
  <c r="F230" i="7"/>
  <c r="E71" i="8"/>
  <c r="F210" i="8"/>
  <c r="F231" i="8" s="1"/>
  <c r="G186" i="1"/>
  <c r="E6" i="2"/>
  <c r="G212" i="2"/>
  <c r="G56" i="3"/>
  <c r="E230" i="4"/>
  <c r="G230" i="4" s="1"/>
  <c r="G186" i="5"/>
  <c r="E210" i="5"/>
  <c r="E6" i="6"/>
  <c r="G212" i="6"/>
  <c r="G56" i="7"/>
  <c r="G18" i="8"/>
  <c r="E230" i="8"/>
  <c r="G230" i="8" s="1"/>
  <c r="G163" i="1"/>
  <c r="E163" i="2"/>
  <c r="G227" i="2"/>
  <c r="G7" i="4"/>
  <c r="E121" i="4"/>
  <c r="G121" i="4" s="1"/>
  <c r="G163" i="5"/>
  <c r="E163" i="6"/>
  <c r="G227" i="6"/>
  <c r="G7" i="8"/>
  <c r="E121" i="8"/>
  <c r="G121" i="8" s="1"/>
  <c r="E152" i="2"/>
  <c r="E210" i="2"/>
  <c r="E70" i="3"/>
  <c r="E152" i="6"/>
  <c r="G152" i="6" s="1"/>
  <c r="E210" i="6"/>
  <c r="E70" i="7"/>
  <c r="G141" i="1"/>
  <c r="G181" i="1"/>
  <c r="G167" i="3"/>
  <c r="G141" i="5"/>
  <c r="G181" i="5"/>
  <c r="G167" i="7"/>
  <c r="E183" i="8"/>
  <c r="G183" i="8" s="1"/>
  <c r="G186" i="3"/>
  <c r="G186" i="7"/>
  <c r="E121" i="2"/>
  <c r="G121" i="2" s="1"/>
  <c r="G163" i="3"/>
  <c r="E163" i="4"/>
  <c r="E121" i="6"/>
  <c r="G121" i="6" s="1"/>
  <c r="G163" i="7"/>
  <c r="E163" i="8"/>
  <c r="E153" i="5" l="1"/>
  <c r="G70" i="5"/>
  <c r="G70" i="3"/>
  <c r="E153" i="3"/>
  <c r="E169" i="4"/>
  <c r="G163" i="4"/>
  <c r="G6" i="6"/>
  <c r="E70" i="6"/>
  <c r="G178" i="2"/>
  <c r="E183" i="2"/>
  <c r="G183" i="2" s="1"/>
  <c r="E153" i="8"/>
  <c r="G70" i="8"/>
  <c r="E231" i="4"/>
  <c r="G231" i="4" s="1"/>
  <c r="G152" i="2"/>
  <c r="E231" i="5"/>
  <c r="G231" i="5" s="1"/>
  <c r="G210" i="5"/>
  <c r="G71" i="8"/>
  <c r="E152" i="8"/>
  <c r="G152" i="8" s="1"/>
  <c r="F152" i="7"/>
  <c r="G152" i="7" s="1"/>
  <c r="G71" i="7"/>
  <c r="E169" i="2"/>
  <c r="G163" i="2"/>
  <c r="G178" i="6"/>
  <c r="E183" i="6"/>
  <c r="G183" i="6" s="1"/>
  <c r="F232" i="8"/>
  <c r="F234" i="8" s="1"/>
  <c r="F245" i="8" s="1"/>
  <c r="G6" i="2"/>
  <c r="E70" i="2"/>
  <c r="F152" i="3"/>
  <c r="G71" i="3"/>
  <c r="G210" i="2"/>
  <c r="E231" i="2"/>
  <c r="G231" i="2" s="1"/>
  <c r="G6" i="1"/>
  <c r="E70" i="1"/>
  <c r="G70" i="7"/>
  <c r="E153" i="7"/>
  <c r="G71" i="4"/>
  <c r="E152" i="4"/>
  <c r="G152" i="4" s="1"/>
  <c r="E153" i="4"/>
  <c r="G70" i="4"/>
  <c r="G231" i="7"/>
  <c r="G210" i="8"/>
  <c r="E169" i="8"/>
  <c r="G163" i="8"/>
  <c r="G210" i="6"/>
  <c r="E231" i="6"/>
  <c r="G231" i="6" s="1"/>
  <c r="E169" i="6"/>
  <c r="G163" i="6"/>
  <c r="G184" i="5"/>
  <c r="E231" i="8"/>
  <c r="G231" i="8" s="1"/>
  <c r="F185" i="5"/>
  <c r="F232" i="5" s="1"/>
  <c r="F234" i="5" s="1"/>
  <c r="F245" i="5" s="1"/>
  <c r="F153" i="7" l="1"/>
  <c r="F185" i="7" s="1"/>
  <c r="F232" i="7" s="1"/>
  <c r="F234" i="7" s="1"/>
  <c r="F245" i="7" s="1"/>
  <c r="E153" i="6"/>
  <c r="G70" i="6"/>
  <c r="G169" i="6"/>
  <c r="E184" i="6"/>
  <c r="G184" i="6" s="1"/>
  <c r="G153" i="4"/>
  <c r="E185" i="4"/>
  <c r="G169" i="2"/>
  <c r="E184" i="2"/>
  <c r="G184" i="2" s="1"/>
  <c r="G169" i="4"/>
  <c r="E184" i="4"/>
  <c r="G184" i="4" s="1"/>
  <c r="G152" i="3"/>
  <c r="F153" i="3"/>
  <c r="F185" i="3" s="1"/>
  <c r="F232" i="3" s="1"/>
  <c r="F234" i="3" s="1"/>
  <c r="F245" i="3" s="1"/>
  <c r="G153" i="3"/>
  <c r="E185" i="3"/>
  <c r="G169" i="8"/>
  <c r="E184" i="8"/>
  <c r="G184" i="8" s="1"/>
  <c r="G153" i="7"/>
  <c r="E185" i="7"/>
  <c r="E153" i="2"/>
  <c r="G70" i="2"/>
  <c r="G153" i="8"/>
  <c r="E185" i="8"/>
  <c r="E153" i="1"/>
  <c r="G70" i="1"/>
  <c r="G153" i="5"/>
  <c r="E185" i="5"/>
  <c r="G153" i="1" l="1"/>
  <c r="E185" i="1"/>
  <c r="G185" i="8"/>
  <c r="E232" i="8"/>
  <c r="E232" i="3"/>
  <c r="G185" i="3"/>
  <c r="G185" i="4"/>
  <c r="E232" i="4"/>
  <c r="E185" i="2"/>
  <c r="G153" i="2"/>
  <c r="G185" i="5"/>
  <c r="E232" i="5"/>
  <c r="E232" i="7"/>
  <c r="G185" i="7"/>
  <c r="E185" i="6"/>
  <c r="G153" i="6"/>
  <c r="E234" i="4" l="1"/>
  <c r="G232" i="4"/>
  <c r="E232" i="6"/>
  <c r="G185" i="6"/>
  <c r="E234" i="7"/>
  <c r="G232" i="7"/>
  <c r="E234" i="3"/>
  <c r="G232" i="3"/>
  <c r="E234" i="5"/>
  <c r="G232" i="5"/>
  <c r="E234" i="8"/>
  <c r="G232" i="8"/>
  <c r="G185" i="1"/>
  <c r="E232" i="1"/>
  <c r="E232" i="2"/>
  <c r="G185" i="2"/>
  <c r="G234" i="8" l="1"/>
  <c r="E245" i="8"/>
  <c r="G245" i="8" s="1"/>
  <c r="G234" i="3"/>
  <c r="E245" i="3"/>
  <c r="G245" i="3" s="1"/>
  <c r="E234" i="1"/>
  <c r="G232" i="1"/>
  <c r="G232" i="2"/>
  <c r="E234" i="2"/>
  <c r="G234" i="7"/>
  <c r="E245" i="7"/>
  <c r="G245" i="7" s="1"/>
  <c r="G232" i="6"/>
  <c r="E234" i="6"/>
  <c r="E245" i="5"/>
  <c r="G245" i="5" s="1"/>
  <c r="G234" i="5"/>
  <c r="G234" i="4"/>
  <c r="E245" i="4"/>
  <c r="G245" i="4" s="1"/>
  <c r="G234" i="2" l="1"/>
  <c r="E245" i="2"/>
  <c r="G245" i="2" s="1"/>
  <c r="G234" i="6"/>
  <c r="E245" i="6"/>
  <c r="G245" i="6" s="1"/>
  <c r="E245" i="1"/>
  <c r="G245" i="1" s="1"/>
  <c r="G234" i="1"/>
</calcChain>
</file>

<file path=xl/sharedStrings.xml><?xml version="1.0" encoding="utf-8"?>
<sst xmlns="http://schemas.openxmlformats.org/spreadsheetml/2006/main" count="2064" uniqueCount="242">
  <si>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</si>
  <si>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高齢者総合ケアセンター　蓬莱拠点区分  事業活動計算書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</si>
  <si>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</si>
  <si>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</si>
  <si>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</si>
  <si>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</si>
  <si>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</si>
  <si>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</si>
  <si>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</si>
  <si>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</si>
  <si>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</si>
  <si>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</si>
  <si>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</si>
  <si>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</si>
  <si>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</si>
  <si>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</si>
  <si>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</si>
  <si>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</si>
  <si>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</si>
  <si>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</si>
  <si>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</si>
  <si>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</si>
  <si>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</si>
  <si>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</si>
  <si>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</si>
  <si>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</si>
  <si>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</si>
  <si>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</si>
  <si>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</si>
  <si>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</si>
  <si>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</si>
  <si>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</si>
  <si>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</si>
  <si>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</si>
  <si>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</si>
  <si>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</si>
  <si>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</si>
  <si>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</si>
  <si>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</si>
  <si>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介護予防日常生活支援総合事業利用料収益</t>
  </si>
  <si>
    <t>　　介護予防・日常生活支援総合事業利用料収益</t>
  </si>
  <si>
    <t>　　その他の利用料収益</t>
  </si>
  <si>
    <t>　その他の事業収益</t>
  </si>
  <si>
    <t>　　補助金事業収益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</si>
  <si>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</si>
  <si>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</si>
  <si>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</si>
  <si>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</si>
  <si>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</t>
  </si>
  <si>
    <t>　　受託事業収益（公費）</t>
  </si>
  <si>
    <t>　　受託事業収益（一般）</t>
  </si>
  <si>
    <t>　　その他の事業収益</t>
  </si>
  <si>
    <t>老人福祉事業収益</t>
  </si>
  <si>
    <t>　運営事業収益</t>
  </si>
  <si>
    <t>　　管理費収益</t>
  </si>
  <si>
    <t>指定管理者事業収益</t>
  </si>
  <si>
    <t>　指定管理料収益</t>
  </si>
  <si>
    <t>　利用者負担金収益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</si>
  <si>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</si>
  <si>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</si>
  <si>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</si>
  <si>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</si>
  <si>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</si>
  <si>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</si>
  <si>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</si>
  <si>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　基本給</t>
  </si>
  <si>
    <t>　　役職手当</t>
  </si>
  <si>
    <t>　　職種手当</t>
  </si>
  <si>
    <t>　　資格手当</t>
  </si>
  <si>
    <t>　　住居手当</t>
  </si>
  <si>
    <t>　　扶養手当</t>
  </si>
  <si>
    <t>　　宿直手当</t>
  </si>
  <si>
    <t>　　夜勤手当</t>
  </si>
  <si>
    <t>　　通勤手当</t>
  </si>
  <si>
    <t>　　待機手当</t>
  </si>
  <si>
    <t>　　居住支援特別手当</t>
  </si>
  <si>
    <t>　　調理早朝勤務手当</t>
  </si>
  <si>
    <t>　　地域加算</t>
  </si>
  <si>
    <t>　　処遇改善手当</t>
  </si>
  <si>
    <t>　　調整手当</t>
  </si>
  <si>
    <t>　　年末年始手当</t>
  </si>
  <si>
    <t>　　時間外勤務手当</t>
  </si>
  <si>
    <t>　　時間外手当</t>
  </si>
  <si>
    <t>　　処遇改善支援補助金手当</t>
  </si>
  <si>
    <t>　　ベースアップ等支援加算手当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</si>
  <si>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</si>
  <si>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</si>
  <si>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</si>
  <si>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</si>
  <si>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</si>
  <si>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</si>
  <si>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役員退職慰労金</t>
  </si>
  <si>
    <t>　法定福利費</t>
  </si>
  <si>
    <t>　法定福利費（人件費）</t>
  </si>
  <si>
    <t>　　法定福利費（法定福利費）</t>
  </si>
  <si>
    <t>事業費</t>
  </si>
  <si>
    <t>　給食費</t>
  </si>
  <si>
    <t>　介護用品費</t>
  </si>
  <si>
    <t>　医薬品費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</si>
  <si>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</si>
  <si>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</si>
  <si>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</si>
  <si>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</si>
  <si>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</si>
  <si>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</si>
  <si>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</si>
  <si>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</si>
  <si>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</si>
  <si>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</si>
  <si>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</si>
  <si>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</si>
  <si>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</si>
  <si>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</si>
  <si>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</si>
  <si>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</si>
  <si>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</si>
  <si>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</si>
  <si>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</si>
  <si>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</si>
  <si>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</si>
  <si>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</si>
  <si>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</si>
  <si>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</si>
  <si>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</si>
  <si>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</si>
  <si>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</si>
  <si>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</si>
  <si>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保守料</t>
  </si>
  <si>
    <t>　渉外費</t>
  </si>
  <si>
    <t>　諸会費</t>
  </si>
  <si>
    <t>　　雑費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</si>
  <si>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</si>
  <si>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</si>
  <si>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</si>
  <si>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</si>
  <si>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</si>
  <si>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</si>
  <si>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</si>
  <si>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</si>
  <si>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　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</si>
  <si>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</si>
  <si>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</si>
  <si>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</si>
  <si>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</si>
  <si>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</si>
  <si>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</si>
  <si>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</si>
  <si>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</si>
  <si>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</si>
  <si>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</si>
  <si>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</si>
  <si>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</si>
  <si>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</si>
  <si>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</si>
  <si>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</si>
  <si>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</si>
  <si>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</si>
  <si>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　　雑収益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</si>
  <si>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</si>
  <si>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</si>
  <si>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</si>
  <si>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</si>
  <si>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</si>
  <si>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</si>
  <si>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</si>
  <si>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</si>
  <si>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</si>
  <si>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</si>
  <si>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</si>
  <si>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</si>
  <si>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</si>
  <si>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　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</si>
  <si>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</si>
  <si>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</si>
  <si>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</si>
  <si>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</si>
  <si>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</si>
  <si>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</si>
  <si>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</si>
  <si>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</si>
  <si>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</si>
  <si>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</si>
  <si>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</si>
  <si>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</si>
  <si>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　固定資産受贈額</t>
  </si>
  <si>
    <t>　車輌運搬具受贈額</t>
  </si>
  <si>
    <t>固定資産売却益</t>
  </si>
  <si>
    <t>　車輌運搬具売却益</t>
  </si>
  <si>
    <t>　器具及び備品売却益</t>
  </si>
  <si>
    <t>　構築物売却益</t>
  </si>
  <si>
    <t>　機械及び装置売却益</t>
  </si>
  <si>
    <t>事業区分間繰入金収益</t>
  </si>
  <si>
    <t>拠点区分間繰入金収益</t>
  </si>
  <si>
    <t>サービス区分間繰入金収益</t>
  </si>
  <si>
    <t>その他の特別収益</t>
  </si>
  <si>
    <t>　貸倒引当金戻入益</t>
  </si>
  <si>
    <t>　徴収不能引当金戻入益</t>
  </si>
  <si>
    <t>　会計基準移行に伴う過年度修正額</t>
  </si>
  <si>
    <t>　会計処理訂正に伴う過年度修正額</t>
  </si>
  <si>
    <t>　その他の特別収益</t>
  </si>
  <si>
    <t>特別収益計（８）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</si>
  <si>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</si>
  <si>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</si>
  <si>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</si>
  <si>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</si>
  <si>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</si>
  <si>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構築物売却損・処分損</t>
  </si>
  <si>
    <t>　機械及び装置売却損・処分損</t>
  </si>
  <si>
    <t>　機械及び装置除却・廃棄費用</t>
  </si>
  <si>
    <t>　車輌運搬具除却・廃棄費用</t>
  </si>
  <si>
    <t>　器具及び備品除却・廃棄費用</t>
  </si>
  <si>
    <t>　その他の固定資産売却損・処分損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</si>
  <si>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</si>
  <si>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</si>
  <si>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</si>
  <si>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</si>
  <si>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</si>
  <si>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</si>
  <si>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</si>
  <si>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</si>
  <si>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</si>
  <si>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</si>
  <si>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</si>
  <si>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</si>
  <si>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</si>
  <si>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</si>
  <si>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修繕積立金取崩額</t>
  </si>
  <si>
    <t>　奨学金制度積立金取崩額</t>
  </si>
  <si>
    <t>　役員退職慰労積立金取崩額</t>
  </si>
  <si>
    <t>その他の積立金積立額（１６）</t>
  </si>
  <si>
    <t>　修繕積立金積立額</t>
  </si>
  <si>
    <t>　役員退職慰労積立金積立額</t>
  </si>
  <si>
    <t>　施設建設資金積立金積立額</t>
  </si>
  <si>
    <t>　奨学金制度積立金積立額</t>
  </si>
  <si>
    <t>次期繰越活動増減差額（１７）＝（１３）＋（１４）＋（１５）－（１６）</t>
  </si>
  <si>
    <t>高齢者総合ケアセンター　ケアプラザ美馬拠点区分  事業活動計算書</t>
    <phoneticPr fontId="4"/>
  </si>
  <si>
    <t>ケアハウス　シャングリラ蓬寿拠点区分  事業活動計算書</t>
    <phoneticPr fontId="4"/>
  </si>
  <si>
    <t>高齢者ケアセンター　ケアプラザ相模原拠点区分  事業活動計算書</t>
    <phoneticPr fontId="4"/>
  </si>
  <si>
    <t>ケアプラザたま拠点区分  事業活動計算書</t>
    <phoneticPr fontId="4"/>
  </si>
  <si>
    <t>ケアプラザたま　アネックス拠点区分  事業活動計算書</t>
    <phoneticPr fontId="4"/>
  </si>
  <si>
    <t>ケアハウス　シャングリラとも拠点区分  事業活動計算書</t>
    <phoneticPr fontId="4"/>
  </si>
  <si>
    <t>市場高齢者共同生活施設拠点区分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</si>
</sst>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1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F08EB62-8579-4F26-ABC6-88977670B471}"/>
    <cellStyle name="標準 3" xfId="1" xr:uid="{C346FB75-F090-4841-A0B3-7168BE9EC1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FDADE-0BC2-4396-86CE-3AADEA4BC199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1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375282654</v>
      </c>
      <c r="F6" s="11">
        <f>+F7+F11+F18+F25+F28+F32+F45</f>
        <v>363443980</v>
      </c>
      <c r="G6" s="11">
        <f>E6-F6</f>
        <v>11838674</v>
      </c>
    </row>
    <row r="7" spans="2:7" x14ac:dyDescent="0.45">
      <c r="B7" s="12"/>
      <c r="C7" s="12"/>
      <c r="D7" s="13" t="s">
        <v>11</v>
      </c>
      <c r="E7" s="14">
        <f>+E8+E9+E10</f>
        <v>244092664</v>
      </c>
      <c r="F7" s="14">
        <f>+F8+F9+F10</f>
        <v>227752125</v>
      </c>
      <c r="G7" s="14">
        <f t="shared" ref="G7:G70" si="0">E7-F7</f>
        <v>16340539</v>
      </c>
    </row>
    <row r="8" spans="2:7" x14ac:dyDescent="0.45">
      <c r="B8" s="12"/>
      <c r="C8" s="12"/>
      <c r="D8" s="13" t="s">
        <v>12</v>
      </c>
      <c r="E8" s="14">
        <v>219237977</v>
      </c>
      <c r="F8" s="14">
        <v>204436018</v>
      </c>
      <c r="G8" s="14">
        <f t="shared" si="0"/>
        <v>14801959</v>
      </c>
    </row>
    <row r="9" spans="2:7" x14ac:dyDescent="0.45">
      <c r="B9" s="12"/>
      <c r="C9" s="12"/>
      <c r="D9" s="13" t="s">
        <v>13</v>
      </c>
      <c r="E9" s="14">
        <v>793403</v>
      </c>
      <c r="F9" s="14">
        <v>744287</v>
      </c>
      <c r="G9" s="14">
        <f t="shared" si="0"/>
        <v>49116</v>
      </c>
    </row>
    <row r="10" spans="2:7" x14ac:dyDescent="0.45">
      <c r="B10" s="12"/>
      <c r="C10" s="12"/>
      <c r="D10" s="13" t="s">
        <v>14</v>
      </c>
      <c r="E10" s="14">
        <v>24061284</v>
      </c>
      <c r="F10" s="14">
        <v>22571820</v>
      </c>
      <c r="G10" s="14">
        <f t="shared" si="0"/>
        <v>1489464</v>
      </c>
    </row>
    <row r="11" spans="2:7" x14ac:dyDescent="0.45">
      <c r="B11" s="12"/>
      <c r="C11" s="12"/>
      <c r="D11" s="13" t="s">
        <v>15</v>
      </c>
      <c r="E11" s="14">
        <f>+E12+E13+E14+E15+E16+E17</f>
        <v>49784980</v>
      </c>
      <c r="F11" s="14">
        <f>+F12+F13+F14+F15+F16+F17</f>
        <v>50648609</v>
      </c>
      <c r="G11" s="14">
        <f t="shared" si="0"/>
        <v>-863629</v>
      </c>
    </row>
    <row r="12" spans="2:7" x14ac:dyDescent="0.45">
      <c r="B12" s="12"/>
      <c r="C12" s="12"/>
      <c r="D12" s="13" t="s">
        <v>12</v>
      </c>
      <c r="E12" s="14">
        <v>44647904</v>
      </c>
      <c r="F12" s="14">
        <v>45333523</v>
      </c>
      <c r="G12" s="14">
        <f t="shared" si="0"/>
        <v>-685619</v>
      </c>
    </row>
    <row r="13" spans="2:7" x14ac:dyDescent="0.45">
      <c r="B13" s="12"/>
      <c r="C13" s="12"/>
      <c r="D13" s="13" t="s">
        <v>16</v>
      </c>
      <c r="E13" s="14">
        <v>72819</v>
      </c>
      <c r="F13" s="14">
        <v>202284</v>
      </c>
      <c r="G13" s="14">
        <f t="shared" si="0"/>
        <v>-129465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>
        <v>5056166</v>
      </c>
      <c r="F15" s="14">
        <v>5090326</v>
      </c>
      <c r="G15" s="14">
        <f t="shared" si="0"/>
        <v>-34160</v>
      </c>
    </row>
    <row r="16" spans="2:7" x14ac:dyDescent="0.45">
      <c r="B16" s="12"/>
      <c r="C16" s="12"/>
      <c r="D16" s="13" t="s">
        <v>19</v>
      </c>
      <c r="E16" s="14">
        <v>4958</v>
      </c>
      <c r="F16" s="14">
        <v>2197</v>
      </c>
      <c r="G16" s="14">
        <f t="shared" si="0"/>
        <v>2761</v>
      </c>
    </row>
    <row r="17" spans="2:7" x14ac:dyDescent="0.45">
      <c r="B17" s="12"/>
      <c r="C17" s="12"/>
      <c r="D17" s="13" t="s">
        <v>20</v>
      </c>
      <c r="E17" s="14">
        <v>3133</v>
      </c>
      <c r="F17" s="14">
        <v>20279</v>
      </c>
      <c r="G17" s="14">
        <f t="shared" si="0"/>
        <v>-17146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12412050</v>
      </c>
      <c r="F25" s="14">
        <f>+F26+F27</f>
        <v>11623720</v>
      </c>
      <c r="G25" s="14">
        <f t="shared" si="0"/>
        <v>788330</v>
      </c>
    </row>
    <row r="26" spans="2:7" x14ac:dyDescent="0.45">
      <c r="B26" s="12"/>
      <c r="C26" s="12"/>
      <c r="D26" s="13" t="s">
        <v>23</v>
      </c>
      <c r="E26" s="14">
        <v>12094450</v>
      </c>
      <c r="F26" s="14">
        <v>11398320</v>
      </c>
      <c r="G26" s="14">
        <f t="shared" si="0"/>
        <v>696130</v>
      </c>
    </row>
    <row r="27" spans="2:7" x14ac:dyDescent="0.45">
      <c r="B27" s="12"/>
      <c r="C27" s="12"/>
      <c r="D27" s="13" t="s">
        <v>24</v>
      </c>
      <c r="E27" s="14">
        <v>317600</v>
      </c>
      <c r="F27" s="14">
        <v>225400</v>
      </c>
      <c r="G27" s="14">
        <f t="shared" si="0"/>
        <v>92200</v>
      </c>
    </row>
    <row r="28" spans="2:7" x14ac:dyDescent="0.45">
      <c r="B28" s="12"/>
      <c r="C28" s="12"/>
      <c r="D28" s="13" t="s">
        <v>25</v>
      </c>
      <c r="E28" s="14">
        <f>+E29+E30+E31</f>
        <v>3761430</v>
      </c>
      <c r="F28" s="14">
        <f>+F29+F30+F31</f>
        <v>3052750</v>
      </c>
      <c r="G28" s="14">
        <f t="shared" si="0"/>
        <v>708680</v>
      </c>
    </row>
    <row r="29" spans="2:7" x14ac:dyDescent="0.45">
      <c r="B29" s="12"/>
      <c r="C29" s="12"/>
      <c r="D29" s="13" t="s">
        <v>26</v>
      </c>
      <c r="E29" s="14">
        <v>3385287</v>
      </c>
      <c r="F29" s="14">
        <v>2749275</v>
      </c>
      <c r="G29" s="14">
        <f t="shared" si="0"/>
        <v>636012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>
        <v>376143</v>
      </c>
      <c r="F31" s="14">
        <v>303475</v>
      </c>
      <c r="G31" s="14">
        <f t="shared" si="0"/>
        <v>72668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62985141</v>
      </c>
      <c r="F32" s="14">
        <f>+F33+F34+F35+F36+F37+F38+F39+F40+F41+F42+F43+F44</f>
        <v>60957066</v>
      </c>
      <c r="G32" s="14">
        <f t="shared" si="0"/>
        <v>2028075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>
        <v>237970</v>
      </c>
      <c r="F34" s="14">
        <v>353810</v>
      </c>
      <c r="G34" s="14">
        <f t="shared" si="0"/>
        <v>-115840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>
        <v>226066</v>
      </c>
      <c r="F36" s="14">
        <v>2874306</v>
      </c>
      <c r="G36" s="14">
        <f t="shared" si="0"/>
        <v>-2648240</v>
      </c>
    </row>
    <row r="37" spans="2:7" x14ac:dyDescent="0.45">
      <c r="B37" s="12"/>
      <c r="C37" s="12"/>
      <c r="D37" s="13" t="s">
        <v>34</v>
      </c>
      <c r="E37" s="14">
        <v>28010615</v>
      </c>
      <c r="F37" s="14">
        <v>26353680</v>
      </c>
      <c r="G37" s="14">
        <f t="shared" si="0"/>
        <v>1656935</v>
      </c>
    </row>
    <row r="38" spans="2:7" x14ac:dyDescent="0.45">
      <c r="B38" s="12"/>
      <c r="C38" s="12"/>
      <c r="D38" s="13" t="s">
        <v>35</v>
      </c>
      <c r="E38" s="14">
        <v>10032445</v>
      </c>
      <c r="F38" s="14">
        <v>11102680</v>
      </c>
      <c r="G38" s="14">
        <f t="shared" si="0"/>
        <v>-1070235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>
        <v>17292480</v>
      </c>
      <c r="F40" s="14">
        <v>15210120</v>
      </c>
      <c r="G40" s="14">
        <f t="shared" si="0"/>
        <v>2082360</v>
      </c>
    </row>
    <row r="41" spans="2:7" x14ac:dyDescent="0.45">
      <c r="B41" s="12"/>
      <c r="C41" s="12"/>
      <c r="D41" s="13" t="s">
        <v>38</v>
      </c>
      <c r="E41" s="14">
        <v>6819815</v>
      </c>
      <c r="F41" s="14">
        <v>4604910</v>
      </c>
      <c r="G41" s="14">
        <f t="shared" si="0"/>
        <v>2214905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>
        <v>365750</v>
      </c>
      <c r="F44" s="14">
        <v>457560</v>
      </c>
      <c r="G44" s="14">
        <f t="shared" si="0"/>
        <v>-91810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2246389</v>
      </c>
      <c r="F45" s="14">
        <f>+F46+F47+F48+F49+F50+F51+F52+F53+F54</f>
        <v>9409710</v>
      </c>
      <c r="G45" s="14">
        <f t="shared" si="0"/>
        <v>-7163321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>
        <v>1801219</v>
      </c>
      <c r="F47" s="14">
        <v>8943890</v>
      </c>
      <c r="G47" s="14">
        <f t="shared" si="0"/>
        <v>-7142671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>
        <v>445170</v>
      </c>
      <c r="F52" s="14">
        <v>465820</v>
      </c>
      <c r="G52" s="14">
        <f t="shared" si="0"/>
        <v>-20650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>
        <v>170000</v>
      </c>
      <c r="F68" s="14">
        <v>125000</v>
      </c>
      <c r="G68" s="14">
        <f t="shared" si="0"/>
        <v>45000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375452654</v>
      </c>
      <c r="F70" s="17">
        <f>+F6+F55+F65+F68+F69</f>
        <v>363568980</v>
      </c>
      <c r="G70" s="17">
        <f t="shared" si="0"/>
        <v>11883674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303134807</v>
      </c>
      <c r="F71" s="14">
        <f>+F72+F73+F94+F95+F96+F97+F98+F99+F100+F101+F102</f>
        <v>313176744</v>
      </c>
      <c r="G71" s="14">
        <f t="shared" ref="G71:G134" si="1">E71-F71</f>
        <v>-10041937</v>
      </c>
    </row>
    <row r="72" spans="2:7" x14ac:dyDescent="0.45">
      <c r="B72" s="12"/>
      <c r="C72" s="12"/>
      <c r="D72" s="13" t="s">
        <v>63</v>
      </c>
      <c r="E72" s="14">
        <v>18171200</v>
      </c>
      <c r="F72" s="14">
        <v>16250000</v>
      </c>
      <c r="G72" s="14">
        <f t="shared" si="1"/>
        <v>1921200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161222172</v>
      </c>
      <c r="F73" s="14">
        <f>+F74+F75+F76+F77+F78+F79+F80+F81+F82+F83+F84+F85+F86+F87+F88+F89+F90+F91+F92+F93</f>
        <v>166532938</v>
      </c>
      <c r="G73" s="14">
        <f t="shared" si="1"/>
        <v>-5310766</v>
      </c>
    </row>
    <row r="74" spans="2:7" x14ac:dyDescent="0.45">
      <c r="B74" s="12"/>
      <c r="C74" s="12"/>
      <c r="D74" s="13" t="s">
        <v>65</v>
      </c>
      <c r="E74" s="14">
        <v>119618015</v>
      </c>
      <c r="F74" s="14">
        <v>124506536</v>
      </c>
      <c r="G74" s="14">
        <f t="shared" si="1"/>
        <v>-4888521</v>
      </c>
    </row>
    <row r="75" spans="2:7" x14ac:dyDescent="0.45">
      <c r="B75" s="12"/>
      <c r="C75" s="12"/>
      <c r="D75" s="13" t="s">
        <v>66</v>
      </c>
      <c r="E75" s="14">
        <v>5418000</v>
      </c>
      <c r="F75" s="14">
        <v>5548000</v>
      </c>
      <c r="G75" s="14">
        <f t="shared" si="1"/>
        <v>-130000</v>
      </c>
    </row>
    <row r="76" spans="2:7" x14ac:dyDescent="0.45">
      <c r="B76" s="12"/>
      <c r="C76" s="12"/>
      <c r="D76" s="13" t="s">
        <v>67</v>
      </c>
      <c r="E76" s="14">
        <v>3915006</v>
      </c>
      <c r="F76" s="14">
        <v>3775200</v>
      </c>
      <c r="G76" s="14">
        <f t="shared" si="1"/>
        <v>139806</v>
      </c>
    </row>
    <row r="77" spans="2:7" x14ac:dyDescent="0.45">
      <c r="B77" s="12"/>
      <c r="C77" s="12"/>
      <c r="D77" s="13" t="s">
        <v>68</v>
      </c>
      <c r="E77" s="14">
        <v>2665646</v>
      </c>
      <c r="F77" s="14">
        <v>2670625</v>
      </c>
      <c r="G77" s="14">
        <f t="shared" si="1"/>
        <v>-4979</v>
      </c>
    </row>
    <row r="78" spans="2:7" x14ac:dyDescent="0.45">
      <c r="B78" s="12"/>
      <c r="C78" s="12"/>
      <c r="D78" s="13" t="s">
        <v>69</v>
      </c>
      <c r="E78" s="14">
        <v>1632000</v>
      </c>
      <c r="F78" s="14">
        <v>1339000</v>
      </c>
      <c r="G78" s="14">
        <f t="shared" si="1"/>
        <v>293000</v>
      </c>
    </row>
    <row r="79" spans="2:7" x14ac:dyDescent="0.45">
      <c r="B79" s="12"/>
      <c r="C79" s="12"/>
      <c r="D79" s="13" t="s">
        <v>70</v>
      </c>
      <c r="E79" s="14">
        <v>1010000</v>
      </c>
      <c r="F79" s="14">
        <v>1813840</v>
      </c>
      <c r="G79" s="14">
        <f t="shared" si="1"/>
        <v>-803840</v>
      </c>
    </row>
    <row r="80" spans="2:7" x14ac:dyDescent="0.45">
      <c r="B80" s="12"/>
      <c r="C80" s="12"/>
      <c r="D80" s="13" t="s">
        <v>71</v>
      </c>
      <c r="E80" s="14">
        <v>147600</v>
      </c>
      <c r="F80" s="14">
        <v>168100</v>
      </c>
      <c r="G80" s="14">
        <f t="shared" si="1"/>
        <v>-20500</v>
      </c>
    </row>
    <row r="81" spans="2:7" x14ac:dyDescent="0.45">
      <c r="B81" s="12"/>
      <c r="C81" s="12"/>
      <c r="D81" s="13" t="s">
        <v>72</v>
      </c>
      <c r="E81" s="14">
        <v>6741100</v>
      </c>
      <c r="F81" s="14">
        <v>6947400</v>
      </c>
      <c r="G81" s="14">
        <f t="shared" si="1"/>
        <v>-206300</v>
      </c>
    </row>
    <row r="82" spans="2:7" x14ac:dyDescent="0.45">
      <c r="B82" s="12"/>
      <c r="C82" s="12"/>
      <c r="D82" s="13" t="s">
        <v>73</v>
      </c>
      <c r="E82" s="14">
        <v>3381199</v>
      </c>
      <c r="F82" s="14">
        <v>4047322</v>
      </c>
      <c r="G82" s="14">
        <f t="shared" si="1"/>
        <v>-666123</v>
      </c>
    </row>
    <row r="83" spans="2:7" x14ac:dyDescent="0.45">
      <c r="B83" s="12"/>
      <c r="C83" s="12"/>
      <c r="D83" s="13" t="s">
        <v>74</v>
      </c>
      <c r="E83" s="14">
        <v>376000</v>
      </c>
      <c r="F83" s="14">
        <v>303000</v>
      </c>
      <c r="G83" s="14">
        <f t="shared" si="1"/>
        <v>73000</v>
      </c>
    </row>
    <row r="84" spans="2:7" x14ac:dyDescent="0.45">
      <c r="B84" s="12"/>
      <c r="C84" s="12"/>
      <c r="D84" s="13" t="s">
        <v>75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76</v>
      </c>
      <c r="E85" s="14">
        <v>120400</v>
      </c>
      <c r="F85" s="14">
        <v>113600</v>
      </c>
      <c r="G85" s="14">
        <f t="shared" si="1"/>
        <v>6800</v>
      </c>
    </row>
    <row r="86" spans="2:7" x14ac:dyDescent="0.45">
      <c r="B86" s="12"/>
      <c r="C86" s="12"/>
      <c r="D86" s="13" t="s">
        <v>77</v>
      </c>
      <c r="E86" s="14"/>
      <c r="F86" s="14"/>
      <c r="G86" s="14">
        <f t="shared" si="1"/>
        <v>0</v>
      </c>
    </row>
    <row r="87" spans="2:7" x14ac:dyDescent="0.45">
      <c r="B87" s="12"/>
      <c r="C87" s="12"/>
      <c r="D87" s="13" t="s">
        <v>78</v>
      </c>
      <c r="E87" s="14">
        <v>4516844</v>
      </c>
      <c r="F87" s="14"/>
      <c r="G87" s="14">
        <f t="shared" si="1"/>
        <v>4516844</v>
      </c>
    </row>
    <row r="88" spans="2:7" x14ac:dyDescent="0.45">
      <c r="B88" s="12"/>
      <c r="C88" s="12"/>
      <c r="D88" s="13" t="s">
        <v>79</v>
      </c>
      <c r="E88" s="14">
        <v>3301775</v>
      </c>
      <c r="F88" s="14">
        <v>4068717</v>
      </c>
      <c r="G88" s="14">
        <f t="shared" si="1"/>
        <v>-766942</v>
      </c>
    </row>
    <row r="89" spans="2:7" x14ac:dyDescent="0.45">
      <c r="B89" s="12"/>
      <c r="C89" s="12"/>
      <c r="D89" s="13" t="s">
        <v>80</v>
      </c>
      <c r="E89" s="14">
        <v>315300</v>
      </c>
      <c r="F89" s="14">
        <v>288700</v>
      </c>
      <c r="G89" s="14">
        <f t="shared" si="1"/>
        <v>26600</v>
      </c>
    </row>
    <row r="90" spans="2:7" x14ac:dyDescent="0.45">
      <c r="B90" s="12"/>
      <c r="C90" s="12"/>
      <c r="D90" s="13" t="s">
        <v>81</v>
      </c>
      <c r="E90" s="14">
        <v>7299003</v>
      </c>
      <c r="F90" s="14">
        <v>7913777</v>
      </c>
      <c r="G90" s="14">
        <f t="shared" si="1"/>
        <v>-614774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764284</v>
      </c>
      <c r="F93" s="14">
        <v>3029121</v>
      </c>
      <c r="G93" s="14">
        <f t="shared" si="1"/>
        <v>-2264837</v>
      </c>
    </row>
    <row r="94" spans="2:7" x14ac:dyDescent="0.45">
      <c r="B94" s="12"/>
      <c r="C94" s="12"/>
      <c r="D94" s="13" t="s">
        <v>85</v>
      </c>
      <c r="E94" s="14">
        <v>18136576</v>
      </c>
      <c r="F94" s="14">
        <v>19647554</v>
      </c>
      <c r="G94" s="14">
        <f t="shared" si="1"/>
        <v>-1510978</v>
      </c>
    </row>
    <row r="95" spans="2:7" x14ac:dyDescent="0.45">
      <c r="B95" s="12"/>
      <c r="C95" s="12"/>
      <c r="D95" s="13" t="s">
        <v>86</v>
      </c>
      <c r="E95" s="14">
        <v>8660000</v>
      </c>
      <c r="F95" s="14">
        <v>9551000</v>
      </c>
      <c r="G95" s="14">
        <f t="shared" si="1"/>
        <v>-891000</v>
      </c>
    </row>
    <row r="96" spans="2:7" x14ac:dyDescent="0.45">
      <c r="B96" s="12"/>
      <c r="C96" s="12"/>
      <c r="D96" s="13" t="s">
        <v>87</v>
      </c>
      <c r="E96" s="14">
        <v>2233000</v>
      </c>
      <c r="F96" s="14">
        <v>2500000</v>
      </c>
      <c r="G96" s="14">
        <f t="shared" si="1"/>
        <v>-267000</v>
      </c>
    </row>
    <row r="97" spans="2:7" x14ac:dyDescent="0.45">
      <c r="B97" s="12"/>
      <c r="C97" s="12"/>
      <c r="D97" s="13" t="s">
        <v>88</v>
      </c>
      <c r="E97" s="14">
        <v>48243308</v>
      </c>
      <c r="F97" s="14">
        <v>48331062</v>
      </c>
      <c r="G97" s="14">
        <f t="shared" si="1"/>
        <v>-87754</v>
      </c>
    </row>
    <row r="98" spans="2:7" x14ac:dyDescent="0.45">
      <c r="B98" s="12"/>
      <c r="C98" s="12"/>
      <c r="D98" s="13" t="s">
        <v>89</v>
      </c>
      <c r="E98" s="14">
        <v>4350477</v>
      </c>
      <c r="F98" s="14">
        <v>7260000</v>
      </c>
      <c r="G98" s="14">
        <f t="shared" si="1"/>
        <v>-2909523</v>
      </c>
    </row>
    <row r="99" spans="2:7" x14ac:dyDescent="0.45">
      <c r="B99" s="12"/>
      <c r="C99" s="12"/>
      <c r="D99" s="13" t="s">
        <v>90</v>
      </c>
      <c r="E99" s="14">
        <v>4282809</v>
      </c>
      <c r="F99" s="14">
        <v>4415212</v>
      </c>
      <c r="G99" s="14">
        <f t="shared" si="1"/>
        <v>-132403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37835265</v>
      </c>
      <c r="F102" s="14">
        <f>+F103</f>
        <v>38688978</v>
      </c>
      <c r="G102" s="14">
        <f t="shared" si="1"/>
        <v>-853713</v>
      </c>
    </row>
    <row r="103" spans="2:7" x14ac:dyDescent="0.45">
      <c r="B103" s="12"/>
      <c r="C103" s="12"/>
      <c r="D103" s="13" t="s">
        <v>94</v>
      </c>
      <c r="E103" s="14">
        <v>37835265</v>
      </c>
      <c r="F103" s="14">
        <v>38688978</v>
      </c>
      <c r="G103" s="14">
        <f t="shared" si="1"/>
        <v>-853713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72905127</v>
      </c>
      <c r="F104" s="14">
        <f>+F105+F106+F107+F108+F109+F110+F111+F112+F113+F114+F115+F116+F117+F118+F119+F120</f>
        <v>70768295</v>
      </c>
      <c r="G104" s="14">
        <f t="shared" si="1"/>
        <v>2136832</v>
      </c>
    </row>
    <row r="105" spans="2:7" x14ac:dyDescent="0.45">
      <c r="B105" s="12"/>
      <c r="C105" s="12"/>
      <c r="D105" s="13" t="s">
        <v>96</v>
      </c>
      <c r="E105" s="14">
        <v>26560489</v>
      </c>
      <c r="F105" s="14">
        <v>24990285</v>
      </c>
      <c r="G105" s="14">
        <f t="shared" si="1"/>
        <v>1570204</v>
      </c>
    </row>
    <row r="106" spans="2:7" x14ac:dyDescent="0.45">
      <c r="B106" s="12"/>
      <c r="C106" s="12"/>
      <c r="D106" s="13" t="s">
        <v>97</v>
      </c>
      <c r="E106" s="14">
        <v>5924132</v>
      </c>
      <c r="F106" s="14">
        <v>6194482</v>
      </c>
      <c r="G106" s="14">
        <f t="shared" si="1"/>
        <v>-270350</v>
      </c>
    </row>
    <row r="107" spans="2:7" x14ac:dyDescent="0.45">
      <c r="B107" s="12"/>
      <c r="C107" s="12"/>
      <c r="D107" s="13" t="s">
        <v>98</v>
      </c>
      <c r="E107" s="14">
        <v>10168</v>
      </c>
      <c r="F107" s="14"/>
      <c r="G107" s="14">
        <f t="shared" si="1"/>
        <v>10168</v>
      </c>
    </row>
    <row r="108" spans="2:7" x14ac:dyDescent="0.45">
      <c r="B108" s="12"/>
      <c r="C108" s="12"/>
      <c r="D108" s="13" t="s">
        <v>99</v>
      </c>
      <c r="E108" s="14">
        <v>2454939</v>
      </c>
      <c r="F108" s="14">
        <v>2492518</v>
      </c>
      <c r="G108" s="14">
        <f t="shared" si="1"/>
        <v>-37579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2883670</v>
      </c>
      <c r="F110" s="14">
        <v>2806623</v>
      </c>
      <c r="G110" s="14">
        <f t="shared" si="1"/>
        <v>77047</v>
      </c>
    </row>
    <row r="111" spans="2:7" x14ac:dyDescent="0.45">
      <c r="B111" s="12"/>
      <c r="C111" s="12"/>
      <c r="D111" s="13" t="s">
        <v>102</v>
      </c>
      <c r="E111" s="14">
        <v>1080828</v>
      </c>
      <c r="F111" s="14">
        <v>700168</v>
      </c>
      <c r="G111" s="14">
        <f t="shared" si="1"/>
        <v>380660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14875344</v>
      </c>
      <c r="F114" s="14">
        <v>13850194</v>
      </c>
      <c r="G114" s="14">
        <f t="shared" si="1"/>
        <v>1025150</v>
      </c>
    </row>
    <row r="115" spans="2:7" x14ac:dyDescent="0.45">
      <c r="B115" s="12"/>
      <c r="C115" s="12"/>
      <c r="D115" s="13" t="s">
        <v>106</v>
      </c>
      <c r="E115" s="14">
        <v>4743180</v>
      </c>
      <c r="F115" s="14">
        <v>4113676</v>
      </c>
      <c r="G115" s="14">
        <f t="shared" si="1"/>
        <v>629504</v>
      </c>
    </row>
    <row r="116" spans="2:7" x14ac:dyDescent="0.45">
      <c r="B116" s="12"/>
      <c r="C116" s="12"/>
      <c r="D116" s="13" t="s">
        <v>107</v>
      </c>
      <c r="E116" s="14">
        <v>6974667</v>
      </c>
      <c r="F116" s="14">
        <v>7202873</v>
      </c>
      <c r="G116" s="14">
        <f t="shared" si="1"/>
        <v>-228206</v>
      </c>
    </row>
    <row r="117" spans="2:7" x14ac:dyDescent="0.45">
      <c r="B117" s="12"/>
      <c r="C117" s="12"/>
      <c r="D117" s="13" t="s">
        <v>108</v>
      </c>
      <c r="E117" s="14">
        <v>1323907</v>
      </c>
      <c r="F117" s="14">
        <v>1454559</v>
      </c>
      <c r="G117" s="14">
        <f t="shared" si="1"/>
        <v>-130652</v>
      </c>
    </row>
    <row r="118" spans="2:7" x14ac:dyDescent="0.45">
      <c r="B118" s="12"/>
      <c r="C118" s="12"/>
      <c r="D118" s="13" t="s">
        <v>109</v>
      </c>
      <c r="E118" s="14">
        <v>4763751</v>
      </c>
      <c r="F118" s="14">
        <v>4551129</v>
      </c>
      <c r="G118" s="14">
        <f t="shared" si="1"/>
        <v>212622</v>
      </c>
    </row>
    <row r="119" spans="2:7" x14ac:dyDescent="0.45">
      <c r="B119" s="12"/>
      <c r="C119" s="12"/>
      <c r="D119" s="13" t="s">
        <v>110</v>
      </c>
      <c r="E119" s="14">
        <v>1308952</v>
      </c>
      <c r="F119" s="14">
        <v>2411788</v>
      </c>
      <c r="G119" s="14">
        <f t="shared" si="1"/>
        <v>-1102836</v>
      </c>
    </row>
    <row r="120" spans="2:7" x14ac:dyDescent="0.45">
      <c r="B120" s="12"/>
      <c r="C120" s="12"/>
      <c r="D120" s="13" t="s">
        <v>111</v>
      </c>
      <c r="E120" s="14">
        <v>1100</v>
      </c>
      <c r="F120" s="14"/>
      <c r="G120" s="14">
        <f t="shared" si="1"/>
        <v>1100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41715433</v>
      </c>
      <c r="F121" s="14">
        <f>+F122+F123+F124+F125+F126+F127+F128+F129+F130+F131+F132+F133+F134+F135+F136+F137+F138+F139+F140+F141</f>
        <v>37475350</v>
      </c>
      <c r="G121" s="14">
        <f t="shared" si="1"/>
        <v>4240083</v>
      </c>
    </row>
    <row r="122" spans="2:7" x14ac:dyDescent="0.45">
      <c r="B122" s="12"/>
      <c r="C122" s="12"/>
      <c r="D122" s="13" t="s">
        <v>113</v>
      </c>
      <c r="E122" s="14">
        <v>1092631</v>
      </c>
      <c r="F122" s="14">
        <v>1015652</v>
      </c>
      <c r="G122" s="14">
        <f t="shared" si="1"/>
        <v>76979</v>
      </c>
    </row>
    <row r="123" spans="2:7" x14ac:dyDescent="0.45">
      <c r="B123" s="12"/>
      <c r="C123" s="12"/>
      <c r="D123" s="13" t="s">
        <v>114</v>
      </c>
      <c r="E123" s="14">
        <v>219263</v>
      </c>
      <c r="F123" s="14">
        <v>458442</v>
      </c>
      <c r="G123" s="14">
        <f t="shared" si="1"/>
        <v>-239179</v>
      </c>
    </row>
    <row r="124" spans="2:7" x14ac:dyDescent="0.45">
      <c r="B124" s="12"/>
      <c r="C124" s="12"/>
      <c r="D124" s="13" t="s">
        <v>115</v>
      </c>
      <c r="E124" s="14">
        <v>1168987</v>
      </c>
      <c r="F124" s="14">
        <v>2418197</v>
      </c>
      <c r="G124" s="14">
        <f t="shared" si="1"/>
        <v>-1249210</v>
      </c>
    </row>
    <row r="125" spans="2:7" x14ac:dyDescent="0.45">
      <c r="B125" s="12"/>
      <c r="C125" s="12"/>
      <c r="D125" s="13" t="s">
        <v>116</v>
      </c>
      <c r="E125" s="14">
        <v>661476</v>
      </c>
      <c r="F125" s="14">
        <v>436980</v>
      </c>
      <c r="G125" s="14">
        <f t="shared" si="1"/>
        <v>224496</v>
      </c>
    </row>
    <row r="126" spans="2:7" x14ac:dyDescent="0.45">
      <c r="B126" s="12"/>
      <c r="C126" s="12"/>
      <c r="D126" s="13" t="s">
        <v>117</v>
      </c>
      <c r="E126" s="14">
        <v>2096822</v>
      </c>
      <c r="F126" s="14">
        <v>2025709</v>
      </c>
      <c r="G126" s="14">
        <f t="shared" si="1"/>
        <v>71113</v>
      </c>
    </row>
    <row r="127" spans="2:7" x14ac:dyDescent="0.45">
      <c r="B127" s="12"/>
      <c r="C127" s="12"/>
      <c r="D127" s="13" t="s">
        <v>118</v>
      </c>
      <c r="E127" s="14">
        <v>113893</v>
      </c>
      <c r="F127" s="14">
        <v>34280</v>
      </c>
      <c r="G127" s="14">
        <f t="shared" si="1"/>
        <v>79613</v>
      </c>
    </row>
    <row r="128" spans="2:7" x14ac:dyDescent="0.45">
      <c r="B128" s="12"/>
      <c r="C128" s="12"/>
      <c r="D128" s="13" t="s">
        <v>119</v>
      </c>
      <c r="E128" s="14">
        <v>6043951</v>
      </c>
      <c r="F128" s="14">
        <v>2129694</v>
      </c>
      <c r="G128" s="14">
        <f t="shared" si="1"/>
        <v>3914257</v>
      </c>
    </row>
    <row r="129" spans="2:7" x14ac:dyDescent="0.45">
      <c r="B129" s="12"/>
      <c r="C129" s="12"/>
      <c r="D129" s="13" t="s">
        <v>120</v>
      </c>
      <c r="E129" s="14">
        <v>1716833</v>
      </c>
      <c r="F129" s="14">
        <v>2071562</v>
      </c>
      <c r="G129" s="14">
        <f t="shared" si="1"/>
        <v>-354729</v>
      </c>
    </row>
    <row r="130" spans="2:7" x14ac:dyDescent="0.45">
      <c r="B130" s="12"/>
      <c r="C130" s="12"/>
      <c r="D130" s="13" t="s">
        <v>121</v>
      </c>
      <c r="E130" s="14">
        <v>95700</v>
      </c>
      <c r="F130" s="14">
        <v>63143</v>
      </c>
      <c r="G130" s="14">
        <f t="shared" si="1"/>
        <v>32557</v>
      </c>
    </row>
    <row r="131" spans="2:7" x14ac:dyDescent="0.45">
      <c r="B131" s="12"/>
      <c r="C131" s="12"/>
      <c r="D131" s="13" t="s">
        <v>122</v>
      </c>
      <c r="E131" s="14">
        <v>136400</v>
      </c>
      <c r="F131" s="14">
        <v>51960</v>
      </c>
      <c r="G131" s="14">
        <f t="shared" si="1"/>
        <v>84440</v>
      </c>
    </row>
    <row r="132" spans="2:7" x14ac:dyDescent="0.45">
      <c r="B132" s="12"/>
      <c r="C132" s="12"/>
      <c r="D132" s="13" t="s">
        <v>123</v>
      </c>
      <c r="E132" s="14">
        <v>18582161</v>
      </c>
      <c r="F132" s="14">
        <v>14535567</v>
      </c>
      <c r="G132" s="14">
        <f t="shared" si="1"/>
        <v>4046594</v>
      </c>
    </row>
    <row r="133" spans="2:7" x14ac:dyDescent="0.45">
      <c r="B133" s="12"/>
      <c r="C133" s="12"/>
      <c r="D133" s="13" t="s">
        <v>124</v>
      </c>
      <c r="E133" s="14">
        <v>556637</v>
      </c>
      <c r="F133" s="14">
        <v>923693</v>
      </c>
      <c r="G133" s="14">
        <f t="shared" si="1"/>
        <v>-367056</v>
      </c>
    </row>
    <row r="134" spans="2:7" x14ac:dyDescent="0.45">
      <c r="B134" s="12"/>
      <c r="C134" s="12"/>
      <c r="D134" s="13" t="s">
        <v>108</v>
      </c>
      <c r="E134" s="14"/>
      <c r="F134" s="14"/>
      <c r="G134" s="14">
        <f t="shared" si="1"/>
        <v>0</v>
      </c>
    </row>
    <row r="135" spans="2:7" x14ac:dyDescent="0.45">
      <c r="B135" s="12"/>
      <c r="C135" s="12"/>
      <c r="D135" s="13" t="s">
        <v>109</v>
      </c>
      <c r="E135" s="14"/>
      <c r="F135" s="14"/>
      <c r="G135" s="14">
        <f t="shared" ref="G135:G198" si="2">E135-F135</f>
        <v>0</v>
      </c>
    </row>
    <row r="136" spans="2:7" x14ac:dyDescent="0.45">
      <c r="B136" s="12"/>
      <c r="C136" s="12"/>
      <c r="D136" s="13" t="s">
        <v>125</v>
      </c>
      <c r="E136" s="14">
        <v>1528050</v>
      </c>
      <c r="F136" s="14">
        <v>1197300</v>
      </c>
      <c r="G136" s="14">
        <f t="shared" si="2"/>
        <v>330750</v>
      </c>
    </row>
    <row r="137" spans="2:7" x14ac:dyDescent="0.45">
      <c r="B137" s="12"/>
      <c r="C137" s="12"/>
      <c r="D137" s="13" t="s">
        <v>126</v>
      </c>
      <c r="E137" s="14">
        <v>112230</v>
      </c>
      <c r="F137" s="14">
        <v>279760</v>
      </c>
      <c r="G137" s="14">
        <f t="shared" si="2"/>
        <v>-167530</v>
      </c>
    </row>
    <row r="138" spans="2:7" x14ac:dyDescent="0.45">
      <c r="B138" s="12"/>
      <c r="C138" s="12"/>
      <c r="D138" s="13" t="s">
        <v>127</v>
      </c>
      <c r="E138" s="14">
        <v>5013494</v>
      </c>
      <c r="F138" s="14">
        <v>7249418</v>
      </c>
      <c r="G138" s="14">
        <f t="shared" si="2"/>
        <v>-2235924</v>
      </c>
    </row>
    <row r="139" spans="2:7" x14ac:dyDescent="0.45">
      <c r="B139" s="12"/>
      <c r="C139" s="12"/>
      <c r="D139" s="13" t="s">
        <v>128</v>
      </c>
      <c r="E139" s="14">
        <v>625515</v>
      </c>
      <c r="F139" s="14">
        <v>1136460</v>
      </c>
      <c r="G139" s="14">
        <f t="shared" si="2"/>
        <v>-510945</v>
      </c>
    </row>
    <row r="140" spans="2:7" x14ac:dyDescent="0.45">
      <c r="B140" s="12"/>
      <c r="C140" s="12"/>
      <c r="D140" s="13" t="s">
        <v>129</v>
      </c>
      <c r="E140" s="14">
        <v>793550</v>
      </c>
      <c r="F140" s="14">
        <v>948650</v>
      </c>
      <c r="G140" s="14">
        <f t="shared" si="2"/>
        <v>-155100</v>
      </c>
    </row>
    <row r="141" spans="2:7" x14ac:dyDescent="0.45">
      <c r="B141" s="12"/>
      <c r="C141" s="12"/>
      <c r="D141" s="13" t="s">
        <v>111</v>
      </c>
      <c r="E141" s="14">
        <f>+E142</f>
        <v>1157840</v>
      </c>
      <c r="F141" s="14">
        <f>+F142</f>
        <v>498883</v>
      </c>
      <c r="G141" s="14">
        <f t="shared" si="2"/>
        <v>658957</v>
      </c>
    </row>
    <row r="142" spans="2:7" x14ac:dyDescent="0.45">
      <c r="B142" s="12"/>
      <c r="C142" s="12"/>
      <c r="D142" s="13" t="s">
        <v>130</v>
      </c>
      <c r="E142" s="14">
        <v>1157840</v>
      </c>
      <c r="F142" s="14">
        <v>498883</v>
      </c>
      <c r="G142" s="14">
        <f t="shared" si="2"/>
        <v>658957</v>
      </c>
    </row>
    <row r="143" spans="2:7" x14ac:dyDescent="0.45">
      <c r="B143" s="12"/>
      <c r="C143" s="12"/>
      <c r="D143" s="13" t="s">
        <v>131</v>
      </c>
      <c r="E143" s="14">
        <v>316591</v>
      </c>
      <c r="F143" s="14">
        <v>189148</v>
      </c>
      <c r="G143" s="14">
        <f t="shared" si="2"/>
        <v>127443</v>
      </c>
    </row>
    <row r="144" spans="2:7" x14ac:dyDescent="0.45">
      <c r="B144" s="12"/>
      <c r="C144" s="12"/>
      <c r="D144" s="13" t="s">
        <v>132</v>
      </c>
      <c r="E144" s="14">
        <v>22054964</v>
      </c>
      <c r="F144" s="14">
        <v>22095810</v>
      </c>
      <c r="G144" s="14">
        <f t="shared" si="2"/>
        <v>-40846</v>
      </c>
    </row>
    <row r="145" spans="2:7" x14ac:dyDescent="0.45">
      <c r="B145" s="12"/>
      <c r="C145" s="12"/>
      <c r="D145" s="13" t="s">
        <v>133</v>
      </c>
      <c r="E145" s="14">
        <v>-6402809</v>
      </c>
      <c r="F145" s="14">
        <v>-6799254</v>
      </c>
      <c r="G145" s="14">
        <f t="shared" si="2"/>
        <v>396445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>
        <v>13364</v>
      </c>
      <c r="G148" s="14">
        <f t="shared" si="2"/>
        <v>-13364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143402</v>
      </c>
      <c r="G150" s="14">
        <f t="shared" si="2"/>
        <v>-143402</v>
      </c>
    </row>
    <row r="151" spans="2:7" x14ac:dyDescent="0.45">
      <c r="B151" s="12"/>
      <c r="C151" s="12"/>
      <c r="D151" s="13" t="s">
        <v>139</v>
      </c>
      <c r="E151" s="14"/>
      <c r="F151" s="14">
        <v>143402</v>
      </c>
      <c r="G151" s="14">
        <f t="shared" si="2"/>
        <v>-143402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433724113</v>
      </c>
      <c r="F152" s="17">
        <f>+F71+F104+F121+F143+F144+F145+F146+F147+F148+F149+F150</f>
        <v>437062859</v>
      </c>
      <c r="G152" s="17">
        <f t="shared" si="2"/>
        <v>-3338746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-58271459</v>
      </c>
      <c r="F153" s="20">
        <f xml:space="preserve"> +F70 - F152</f>
        <v>-73493879</v>
      </c>
      <c r="G153" s="20">
        <f t="shared" si="2"/>
        <v>15222420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/>
      <c r="F154" s="14"/>
      <c r="G154" s="14">
        <f t="shared" si="2"/>
        <v>0</v>
      </c>
    </row>
    <row r="155" spans="2:7" x14ac:dyDescent="0.45">
      <c r="B155" s="12"/>
      <c r="C155" s="12"/>
      <c r="D155" s="13" t="s">
        <v>144</v>
      </c>
      <c r="E155" s="14">
        <v>91065</v>
      </c>
      <c r="F155" s="14">
        <v>154914</v>
      </c>
      <c r="G155" s="14">
        <f t="shared" si="2"/>
        <v>-63849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389812</v>
      </c>
      <c r="F163" s="14">
        <f>+F164+F165+F166+F167</f>
        <v>371099</v>
      </c>
      <c r="G163" s="14">
        <f t="shared" si="2"/>
        <v>18713</v>
      </c>
    </row>
    <row r="164" spans="2:7" x14ac:dyDescent="0.45">
      <c r="B164" s="12"/>
      <c r="C164" s="12"/>
      <c r="D164" s="13" t="s">
        <v>153</v>
      </c>
      <c r="E164" s="14">
        <v>38000</v>
      </c>
      <c r="F164" s="14">
        <v>19200</v>
      </c>
      <c r="G164" s="14">
        <f t="shared" si="2"/>
        <v>18800</v>
      </c>
    </row>
    <row r="165" spans="2:7" x14ac:dyDescent="0.45">
      <c r="B165" s="12"/>
      <c r="C165" s="12"/>
      <c r="D165" s="13" t="s">
        <v>154</v>
      </c>
      <c r="E165" s="14">
        <v>50245</v>
      </c>
      <c r="F165" s="14">
        <v>3600</v>
      </c>
      <c r="G165" s="14">
        <f t="shared" si="2"/>
        <v>46645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301567</v>
      </c>
      <c r="F167" s="14">
        <f>+F168</f>
        <v>348299</v>
      </c>
      <c r="G167" s="14">
        <f t="shared" si="2"/>
        <v>-46732</v>
      </c>
    </row>
    <row r="168" spans="2:7" x14ac:dyDescent="0.45">
      <c r="B168" s="12"/>
      <c r="C168" s="12"/>
      <c r="D168" s="13" t="s">
        <v>157</v>
      </c>
      <c r="E168" s="14">
        <v>301567</v>
      </c>
      <c r="F168" s="14">
        <v>348299</v>
      </c>
      <c r="G168" s="14">
        <f t="shared" si="2"/>
        <v>-46732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480877</v>
      </c>
      <c r="F169" s="17">
        <f>+F154+F155+F156+F157+F158+F159+F160+F161+F162+F163</f>
        <v>526013</v>
      </c>
      <c r="G169" s="17">
        <f t="shared" si="2"/>
        <v>-45136</v>
      </c>
    </row>
    <row r="170" spans="2:7" x14ac:dyDescent="0.45">
      <c r="B170" s="12"/>
      <c r="C170" s="9" t="s">
        <v>61</v>
      </c>
      <c r="D170" s="13" t="s">
        <v>159</v>
      </c>
      <c r="E170" s="14">
        <v>36680</v>
      </c>
      <c r="F170" s="14">
        <v>88032</v>
      </c>
      <c r="G170" s="14">
        <f t="shared" si="2"/>
        <v>-51352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50745</v>
      </c>
      <c r="F178" s="14">
        <f>+F179+F180+F181</f>
        <v>3600</v>
      </c>
      <c r="G178" s="14">
        <f t="shared" si="2"/>
        <v>47145</v>
      </c>
    </row>
    <row r="179" spans="2:7" x14ac:dyDescent="0.45">
      <c r="B179" s="12"/>
      <c r="C179" s="12"/>
      <c r="D179" s="13" t="s">
        <v>168</v>
      </c>
      <c r="E179" s="14">
        <v>50245</v>
      </c>
      <c r="F179" s="14">
        <v>3600</v>
      </c>
      <c r="G179" s="14">
        <f t="shared" si="2"/>
        <v>46645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500</v>
      </c>
      <c r="F181" s="14">
        <f>+F182</f>
        <v>0</v>
      </c>
      <c r="G181" s="14">
        <f t="shared" si="2"/>
        <v>500</v>
      </c>
    </row>
    <row r="182" spans="2:7" x14ac:dyDescent="0.45">
      <c r="B182" s="12"/>
      <c r="C182" s="12"/>
      <c r="D182" s="13" t="s">
        <v>171</v>
      </c>
      <c r="E182" s="14">
        <v>500</v>
      </c>
      <c r="F182" s="14"/>
      <c r="G182" s="14">
        <f t="shared" si="2"/>
        <v>500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87425</v>
      </c>
      <c r="F183" s="17">
        <f>+F170+F171+F172+F173+F174+F175+F176+F177+F178</f>
        <v>91632</v>
      </c>
      <c r="G183" s="17">
        <f t="shared" si="2"/>
        <v>-4207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393452</v>
      </c>
      <c r="F184" s="22">
        <f xml:space="preserve"> +F169 - F183</f>
        <v>434381</v>
      </c>
      <c r="G184" s="22">
        <f t="shared" si="2"/>
        <v>-40929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-57878007</v>
      </c>
      <c r="F185" s="20">
        <f xml:space="preserve"> +F153 +F184</f>
        <v>-73059498</v>
      </c>
      <c r="G185" s="20">
        <f t="shared" si="2"/>
        <v>15181491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5722000</v>
      </c>
      <c r="F186" s="14">
        <f>+F187+F188</f>
        <v>0</v>
      </c>
      <c r="G186" s="14">
        <f t="shared" si="2"/>
        <v>5722000</v>
      </c>
    </row>
    <row r="187" spans="2:7" x14ac:dyDescent="0.45">
      <c r="B187" s="12"/>
      <c r="C187" s="12"/>
      <c r="D187" s="13" t="s">
        <v>177</v>
      </c>
      <c r="E187" s="14">
        <v>5722000</v>
      </c>
      <c r="F187" s="14"/>
      <c r="G187" s="14">
        <f t="shared" si="2"/>
        <v>5722000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35200</v>
      </c>
      <c r="F196" s="14">
        <f>+F197+F198+F199+F200</f>
        <v>0</v>
      </c>
      <c r="G196" s="14">
        <f t="shared" si="2"/>
        <v>35200</v>
      </c>
    </row>
    <row r="197" spans="2:7" x14ac:dyDescent="0.45">
      <c r="B197" s="12"/>
      <c r="C197" s="12"/>
      <c r="D197" s="13" t="s">
        <v>187</v>
      </c>
      <c r="E197" s="14">
        <v>35200</v>
      </c>
      <c r="F197" s="14"/>
      <c r="G197" s="14">
        <f t="shared" si="2"/>
        <v>35200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>
        <v>500000</v>
      </c>
      <c r="F201" s="14">
        <v>700000</v>
      </c>
      <c r="G201" s="14">
        <f t="shared" si="3"/>
        <v>-200000</v>
      </c>
    </row>
    <row r="202" spans="2:7" x14ac:dyDescent="0.45">
      <c r="B202" s="12"/>
      <c r="C202" s="12"/>
      <c r="D202" s="13" t="s">
        <v>192</v>
      </c>
      <c r="E202" s="14">
        <v>58088000</v>
      </c>
      <c r="F202" s="14">
        <v>63784000</v>
      </c>
      <c r="G202" s="14">
        <f t="shared" si="3"/>
        <v>-5696000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2136</v>
      </c>
      <c r="F204" s="14">
        <f>+F205+F206+F207+F208+F209</f>
        <v>33244</v>
      </c>
      <c r="G204" s="14">
        <f t="shared" si="3"/>
        <v>-31108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>
        <v>33244</v>
      </c>
      <c r="G207" s="14">
        <f t="shared" si="3"/>
        <v>-33244</v>
      </c>
    </row>
    <row r="208" spans="2:7" x14ac:dyDescent="0.45">
      <c r="B208" s="12"/>
      <c r="C208" s="12"/>
      <c r="D208" s="13" t="s">
        <v>198</v>
      </c>
      <c r="E208" s="14">
        <v>2136</v>
      </c>
      <c r="F208" s="14"/>
      <c r="G208" s="14">
        <f t="shared" si="3"/>
        <v>2136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64347336</v>
      </c>
      <c r="F210" s="17">
        <f>+F186+F189+F192+F193+F196+F201+F202+F203+F204</f>
        <v>64517244</v>
      </c>
      <c r="G210" s="17">
        <f t="shared" si="3"/>
        <v>-169908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15</v>
      </c>
      <c r="F212" s="14">
        <f>+F213+F214+F215+F216+F217+F218+F219+F220+F221</f>
        <v>13</v>
      </c>
      <c r="G212" s="14">
        <f t="shared" si="3"/>
        <v>2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>
        <v>15</v>
      </c>
      <c r="F215" s="14"/>
      <c r="G215" s="14">
        <f t="shared" si="3"/>
        <v>15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>
        <v>2</v>
      </c>
      <c r="G218" s="14">
        <f t="shared" si="3"/>
        <v>-2</v>
      </c>
    </row>
    <row r="219" spans="2:7" x14ac:dyDescent="0.45">
      <c r="B219" s="12"/>
      <c r="C219" s="12"/>
      <c r="D219" s="13" t="s">
        <v>209</v>
      </c>
      <c r="E219" s="14"/>
      <c r="F219" s="14">
        <v>2</v>
      </c>
      <c r="G219" s="14">
        <f t="shared" si="3"/>
        <v>-2</v>
      </c>
    </row>
    <row r="220" spans="2:7" x14ac:dyDescent="0.45">
      <c r="B220" s="12"/>
      <c r="C220" s="12"/>
      <c r="D220" s="13" t="s">
        <v>210</v>
      </c>
      <c r="E220" s="14"/>
      <c r="F220" s="14">
        <v>9</v>
      </c>
      <c r="G220" s="14">
        <f t="shared" si="3"/>
        <v>-9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>
        <v>5722000</v>
      </c>
      <c r="F223" s="14"/>
      <c r="G223" s="14">
        <f t="shared" si="3"/>
        <v>5722000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/>
      <c r="F225" s="14"/>
      <c r="G225" s="14">
        <f t="shared" si="3"/>
        <v>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157762</v>
      </c>
      <c r="F227" s="14">
        <f>+F228+F229</f>
        <v>5329</v>
      </c>
      <c r="G227" s="14">
        <f t="shared" si="3"/>
        <v>152433</v>
      </c>
    </row>
    <row r="228" spans="2:7" x14ac:dyDescent="0.45">
      <c r="B228" s="12"/>
      <c r="C228" s="12"/>
      <c r="D228" s="13" t="s">
        <v>198</v>
      </c>
      <c r="E228" s="14">
        <v>157762</v>
      </c>
      <c r="F228" s="14"/>
      <c r="G228" s="14">
        <f t="shared" si="3"/>
        <v>157762</v>
      </c>
    </row>
    <row r="229" spans="2:7" x14ac:dyDescent="0.45">
      <c r="B229" s="12"/>
      <c r="C229" s="12"/>
      <c r="D229" s="13" t="s">
        <v>197</v>
      </c>
      <c r="E229" s="14"/>
      <c r="F229" s="14">
        <v>5329</v>
      </c>
      <c r="G229" s="14">
        <f t="shared" si="3"/>
        <v>-5329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5879777</v>
      </c>
      <c r="F230" s="17">
        <f>+F211+F212+F222+F223+F224+F225+F226+F227</f>
        <v>5342</v>
      </c>
      <c r="G230" s="17">
        <f t="shared" si="3"/>
        <v>5874435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58467559</v>
      </c>
      <c r="F231" s="26">
        <f xml:space="preserve"> +F210 - F230</f>
        <v>64511902</v>
      </c>
      <c r="G231" s="26">
        <f t="shared" si="3"/>
        <v>-6044343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589552</v>
      </c>
      <c r="F232" s="29">
        <f xml:space="preserve"> +F185 +F231</f>
        <v>-8547596</v>
      </c>
      <c r="G232" s="29">
        <f t="shared" si="3"/>
        <v>9137148</v>
      </c>
    </row>
    <row r="233" spans="2:7" x14ac:dyDescent="0.45">
      <c r="B233" s="30" t="s">
        <v>221</v>
      </c>
      <c r="C233" s="27" t="s">
        <v>222</v>
      </c>
      <c r="D233" s="28"/>
      <c r="E233" s="29">
        <v>447879519</v>
      </c>
      <c r="F233" s="29">
        <v>472775129</v>
      </c>
      <c r="G233" s="29">
        <f t="shared" si="3"/>
        <v>-24895610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448469071</v>
      </c>
      <c r="F234" s="29">
        <f xml:space="preserve"> +F232 +F233</f>
        <v>464227533</v>
      </c>
      <c r="G234" s="29">
        <f t="shared" si="3"/>
        <v>-15758462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8590000</v>
      </c>
      <c r="F236" s="29">
        <f>+F237+F238+F239</f>
        <v>5118000</v>
      </c>
      <c r="G236" s="29">
        <f t="shared" si="3"/>
        <v>3472000</v>
      </c>
    </row>
    <row r="237" spans="2:7" x14ac:dyDescent="0.45">
      <c r="B237" s="31"/>
      <c r="C237" s="32" t="s">
        <v>226</v>
      </c>
      <c r="D237" s="25"/>
      <c r="E237" s="26">
        <v>7000000</v>
      </c>
      <c r="F237" s="26">
        <v>3000000</v>
      </c>
      <c r="G237" s="26">
        <f t="shared" si="3"/>
        <v>4000000</v>
      </c>
    </row>
    <row r="238" spans="2:7" x14ac:dyDescent="0.45">
      <c r="B238" s="31"/>
      <c r="C238" s="32" t="s">
        <v>227</v>
      </c>
      <c r="D238" s="25"/>
      <c r="E238" s="26">
        <v>1590000</v>
      </c>
      <c r="F238" s="26">
        <v>2118000</v>
      </c>
      <c r="G238" s="26">
        <f t="shared" si="3"/>
        <v>-528000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14931498</v>
      </c>
      <c r="F240" s="29">
        <f>+F241+F242+F243+F244</f>
        <v>21466014</v>
      </c>
      <c r="G240" s="29">
        <f t="shared" si="3"/>
        <v>-6534516</v>
      </c>
    </row>
    <row r="241" spans="2:7" x14ac:dyDescent="0.45">
      <c r="B241" s="31"/>
      <c r="C241" s="32" t="s">
        <v>230</v>
      </c>
      <c r="D241" s="25"/>
      <c r="E241" s="26"/>
      <c r="F241" s="26"/>
      <c r="G241" s="26">
        <f t="shared" si="3"/>
        <v>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>
        <v>14930000</v>
      </c>
      <c r="F243" s="26">
        <v>18466000</v>
      </c>
      <c r="G243" s="26">
        <f t="shared" si="3"/>
        <v>-3536000</v>
      </c>
    </row>
    <row r="244" spans="2:7" x14ac:dyDescent="0.45">
      <c r="B244" s="31"/>
      <c r="C244" s="32" t="s">
        <v>233</v>
      </c>
      <c r="D244" s="25"/>
      <c r="E244" s="26">
        <v>1498</v>
      </c>
      <c r="F244" s="26">
        <v>3000014</v>
      </c>
      <c r="G244" s="26">
        <f t="shared" si="3"/>
        <v>-2998516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442127573</v>
      </c>
      <c r="F245" s="29">
        <f xml:space="preserve"> +F234 +F235 +F236 - F240</f>
        <v>447879519</v>
      </c>
      <c r="G245" s="29">
        <f t="shared" si="3"/>
        <v>-5751946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4A3F5-DBE9-46EB-9EDE-0C2233EBE37F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235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351453476</v>
      </c>
      <c r="F6" s="11">
        <f>+F7+F11+F18+F25+F28+F32+F45</f>
        <v>346175706</v>
      </c>
      <c r="G6" s="11">
        <f>E6-F6</f>
        <v>5277770</v>
      </c>
    </row>
    <row r="7" spans="2:7" x14ac:dyDescent="0.45">
      <c r="B7" s="12"/>
      <c r="C7" s="12"/>
      <c r="D7" s="13" t="s">
        <v>11</v>
      </c>
      <c r="E7" s="14">
        <f>+E8+E9+E10</f>
        <v>141705410</v>
      </c>
      <c r="F7" s="14">
        <f>+F8+F9+F10</f>
        <v>132457000</v>
      </c>
      <c r="G7" s="14">
        <f t="shared" ref="G7:G70" si="0">E7-F7</f>
        <v>9248410</v>
      </c>
    </row>
    <row r="8" spans="2:7" x14ac:dyDescent="0.45">
      <c r="B8" s="12"/>
      <c r="C8" s="12"/>
      <c r="D8" s="13" t="s">
        <v>12</v>
      </c>
      <c r="E8" s="14">
        <v>127222858</v>
      </c>
      <c r="F8" s="14">
        <v>119070590</v>
      </c>
      <c r="G8" s="14">
        <f t="shared" si="0"/>
        <v>8152268</v>
      </c>
    </row>
    <row r="9" spans="2:7" x14ac:dyDescent="0.45">
      <c r="B9" s="12"/>
      <c r="C9" s="12"/>
      <c r="D9" s="13" t="s">
        <v>13</v>
      </c>
      <c r="E9" s="14"/>
      <c r="F9" s="14">
        <v>195250</v>
      </c>
      <c r="G9" s="14">
        <f t="shared" si="0"/>
        <v>-195250</v>
      </c>
    </row>
    <row r="10" spans="2:7" x14ac:dyDescent="0.45">
      <c r="B10" s="12"/>
      <c r="C10" s="12"/>
      <c r="D10" s="13" t="s">
        <v>14</v>
      </c>
      <c r="E10" s="14">
        <v>14482552</v>
      </c>
      <c r="F10" s="14">
        <v>13191160</v>
      </c>
      <c r="G10" s="14">
        <f t="shared" si="0"/>
        <v>1291392</v>
      </c>
    </row>
    <row r="11" spans="2:7" x14ac:dyDescent="0.45">
      <c r="B11" s="12"/>
      <c r="C11" s="12"/>
      <c r="D11" s="13" t="s">
        <v>15</v>
      </c>
      <c r="E11" s="14">
        <f>+E12+E13+E14+E15+E16+E17</f>
        <v>69178712</v>
      </c>
      <c r="F11" s="14">
        <f>+F12+F13+F14+F15+F16+F17</f>
        <v>71418898</v>
      </c>
      <c r="G11" s="14">
        <f t="shared" si="0"/>
        <v>-2240186</v>
      </c>
    </row>
    <row r="12" spans="2:7" x14ac:dyDescent="0.45">
      <c r="B12" s="12"/>
      <c r="C12" s="12"/>
      <c r="D12" s="13" t="s">
        <v>12</v>
      </c>
      <c r="E12" s="14">
        <v>60388821</v>
      </c>
      <c r="F12" s="14">
        <v>63553630</v>
      </c>
      <c r="G12" s="14">
        <f t="shared" si="0"/>
        <v>-3164809</v>
      </c>
    </row>
    <row r="13" spans="2:7" x14ac:dyDescent="0.45">
      <c r="B13" s="12"/>
      <c r="C13" s="12"/>
      <c r="D13" s="13" t="s">
        <v>16</v>
      </c>
      <c r="E13" s="14">
        <v>1415718</v>
      </c>
      <c r="F13" s="14">
        <v>364005</v>
      </c>
      <c r="G13" s="14">
        <f t="shared" si="0"/>
        <v>1051713</v>
      </c>
    </row>
    <row r="14" spans="2:7" x14ac:dyDescent="0.45">
      <c r="B14" s="12"/>
      <c r="C14" s="12"/>
      <c r="D14" s="13" t="s">
        <v>17</v>
      </c>
      <c r="E14" s="14">
        <v>85615</v>
      </c>
      <c r="F14" s="14">
        <v>332033</v>
      </c>
      <c r="G14" s="14">
        <f t="shared" si="0"/>
        <v>-246418</v>
      </c>
    </row>
    <row r="15" spans="2:7" x14ac:dyDescent="0.45">
      <c r="B15" s="12"/>
      <c r="C15" s="12"/>
      <c r="D15" s="13" t="s">
        <v>18</v>
      </c>
      <c r="E15" s="14">
        <v>7131256</v>
      </c>
      <c r="F15" s="14">
        <v>7128785</v>
      </c>
      <c r="G15" s="14">
        <f t="shared" si="0"/>
        <v>2471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>
        <v>157302</v>
      </c>
      <c r="F17" s="14">
        <v>40445</v>
      </c>
      <c r="G17" s="14">
        <f t="shared" si="0"/>
        <v>116857</v>
      </c>
    </row>
    <row r="18" spans="2:7" x14ac:dyDescent="0.45">
      <c r="B18" s="12"/>
      <c r="C18" s="12"/>
      <c r="D18" s="13" t="s">
        <v>21</v>
      </c>
      <c r="E18" s="14">
        <f>+E19+E20+E21+E22+E23+E24</f>
        <v>60729060</v>
      </c>
      <c r="F18" s="14">
        <f>+F19+F20+F21+F22+F23+F24</f>
        <v>60595951</v>
      </c>
      <c r="G18" s="14">
        <f t="shared" si="0"/>
        <v>133109</v>
      </c>
    </row>
    <row r="19" spans="2:7" x14ac:dyDescent="0.45">
      <c r="B19" s="12"/>
      <c r="C19" s="12"/>
      <c r="D19" s="13" t="s">
        <v>12</v>
      </c>
      <c r="E19" s="14">
        <v>52276316</v>
      </c>
      <c r="F19" s="14">
        <v>54537903</v>
      </c>
      <c r="G19" s="14">
        <f t="shared" si="0"/>
        <v>-2261587</v>
      </c>
    </row>
    <row r="20" spans="2:7" x14ac:dyDescent="0.45">
      <c r="B20" s="12"/>
      <c r="C20" s="12"/>
      <c r="D20" s="13" t="s">
        <v>16</v>
      </c>
      <c r="E20" s="14">
        <v>2336571</v>
      </c>
      <c r="F20" s="14"/>
      <c r="G20" s="14">
        <f t="shared" si="0"/>
        <v>2336571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>
        <v>5857064</v>
      </c>
      <c r="F22" s="14">
        <v>6058048</v>
      </c>
      <c r="G22" s="14">
        <f t="shared" si="0"/>
        <v>-200984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>
        <v>259109</v>
      </c>
      <c r="F24" s="14"/>
      <c r="G24" s="14">
        <f t="shared" si="0"/>
        <v>259109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11483460</v>
      </c>
      <c r="F28" s="14">
        <f>+F29+F30+F31</f>
        <v>11089502</v>
      </c>
      <c r="G28" s="14">
        <f t="shared" si="0"/>
        <v>393958</v>
      </c>
    </row>
    <row r="29" spans="2:7" x14ac:dyDescent="0.45">
      <c r="B29" s="12"/>
      <c r="C29" s="12"/>
      <c r="D29" s="13" t="s">
        <v>26</v>
      </c>
      <c r="E29" s="14">
        <v>10273912</v>
      </c>
      <c r="F29" s="14">
        <v>9865957</v>
      </c>
      <c r="G29" s="14">
        <f t="shared" si="0"/>
        <v>407955</v>
      </c>
    </row>
    <row r="30" spans="2:7" x14ac:dyDescent="0.45">
      <c r="B30" s="12"/>
      <c r="C30" s="12"/>
      <c r="D30" s="13" t="s">
        <v>27</v>
      </c>
      <c r="E30" s="14">
        <v>14342</v>
      </c>
      <c r="F30" s="14"/>
      <c r="G30" s="14">
        <f t="shared" si="0"/>
        <v>14342</v>
      </c>
    </row>
    <row r="31" spans="2:7" x14ac:dyDescent="0.45">
      <c r="B31" s="12"/>
      <c r="C31" s="12"/>
      <c r="D31" s="13" t="s">
        <v>28</v>
      </c>
      <c r="E31" s="14">
        <v>1195206</v>
      </c>
      <c r="F31" s="14">
        <v>1223545</v>
      </c>
      <c r="G31" s="14">
        <f t="shared" si="0"/>
        <v>-28339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66979366</v>
      </c>
      <c r="F32" s="14">
        <f>+F33+F34+F35+F36+F37+F38+F39+F40+F41+F42+F43+F44</f>
        <v>66757097</v>
      </c>
      <c r="G32" s="14">
        <f t="shared" si="0"/>
        <v>222269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>
        <v>1098600</v>
      </c>
      <c r="F34" s="14">
        <v>952930</v>
      </c>
      <c r="G34" s="14">
        <f t="shared" si="0"/>
        <v>145670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/>
      <c r="F36" s="14">
        <v>64200</v>
      </c>
      <c r="G36" s="14">
        <f t="shared" si="0"/>
        <v>-64200</v>
      </c>
    </row>
    <row r="37" spans="2:7" x14ac:dyDescent="0.45">
      <c r="B37" s="12"/>
      <c r="C37" s="12"/>
      <c r="D37" s="13" t="s">
        <v>34</v>
      </c>
      <c r="E37" s="14">
        <v>27331348</v>
      </c>
      <c r="F37" s="14">
        <v>27566385</v>
      </c>
      <c r="G37" s="14">
        <f t="shared" si="0"/>
        <v>-235037</v>
      </c>
    </row>
    <row r="38" spans="2:7" x14ac:dyDescent="0.45">
      <c r="B38" s="12"/>
      <c r="C38" s="12"/>
      <c r="D38" s="13" t="s">
        <v>35</v>
      </c>
      <c r="E38" s="14">
        <v>7157309</v>
      </c>
      <c r="F38" s="14">
        <v>7261415</v>
      </c>
      <c r="G38" s="14">
        <f t="shared" si="0"/>
        <v>-104106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>
        <v>25849850</v>
      </c>
      <c r="F40" s="14">
        <v>25132670</v>
      </c>
      <c r="G40" s="14">
        <f t="shared" si="0"/>
        <v>717180</v>
      </c>
    </row>
    <row r="41" spans="2:7" x14ac:dyDescent="0.45">
      <c r="B41" s="12"/>
      <c r="C41" s="12"/>
      <c r="D41" s="13" t="s">
        <v>38</v>
      </c>
      <c r="E41" s="14">
        <v>5124859</v>
      </c>
      <c r="F41" s="14">
        <v>5344797</v>
      </c>
      <c r="G41" s="14">
        <f t="shared" si="0"/>
        <v>-219938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>
        <v>417400</v>
      </c>
      <c r="F44" s="14">
        <v>434700</v>
      </c>
      <c r="G44" s="14">
        <f t="shared" si="0"/>
        <v>-17300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1377468</v>
      </c>
      <c r="F45" s="14">
        <f>+F46+F47+F48+F49+F50+F51+F52+F53+F54</f>
        <v>3857258</v>
      </c>
      <c r="G45" s="14">
        <f t="shared" si="0"/>
        <v>-2479790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>
        <v>1115593</v>
      </c>
      <c r="F47" s="14">
        <v>3566083</v>
      </c>
      <c r="G47" s="14">
        <f t="shared" si="0"/>
        <v>-2450490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>
        <v>261875</v>
      </c>
      <c r="F52" s="14">
        <v>255175</v>
      </c>
      <c r="G52" s="14">
        <f t="shared" si="0"/>
        <v>6700</v>
      </c>
    </row>
    <row r="53" spans="2:7" x14ac:dyDescent="0.45">
      <c r="B53" s="12"/>
      <c r="C53" s="12"/>
      <c r="D53" s="13" t="s">
        <v>50</v>
      </c>
      <c r="E53" s="14"/>
      <c r="F53" s="14">
        <v>36000</v>
      </c>
      <c r="G53" s="14">
        <f t="shared" si="0"/>
        <v>-36000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>
        <v>60000</v>
      </c>
      <c r="G68" s="14">
        <f t="shared" si="0"/>
        <v>-60000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351453476</v>
      </c>
      <c r="F70" s="17">
        <f>+F6+F55+F65+F68+F69</f>
        <v>346235706</v>
      </c>
      <c r="G70" s="17">
        <f t="shared" si="0"/>
        <v>5217770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254568794</v>
      </c>
      <c r="F71" s="14">
        <f>+F72+F73+F94+F95+F96+F97+F98+F99+F100+F101+F102</f>
        <v>234553347</v>
      </c>
      <c r="G71" s="14">
        <f t="shared" ref="G71:G134" si="1">E71-F71</f>
        <v>20015447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145012393</v>
      </c>
      <c r="F73" s="14">
        <f>+F74+F75+F76+F77+F78+F79+F80+F81+F82+F83+F84+F85+F86+F87+F88+F89+F90+F91+F92+F93</f>
        <v>127343412</v>
      </c>
      <c r="G73" s="14">
        <f t="shared" si="1"/>
        <v>17668981</v>
      </c>
    </row>
    <row r="74" spans="2:7" x14ac:dyDescent="0.45">
      <c r="B74" s="12"/>
      <c r="C74" s="12"/>
      <c r="D74" s="13" t="s">
        <v>65</v>
      </c>
      <c r="E74" s="14">
        <v>109646175</v>
      </c>
      <c r="F74" s="14">
        <v>96762663</v>
      </c>
      <c r="G74" s="14">
        <f t="shared" si="1"/>
        <v>12883512</v>
      </c>
    </row>
    <row r="75" spans="2:7" x14ac:dyDescent="0.45">
      <c r="B75" s="12"/>
      <c r="C75" s="12"/>
      <c r="D75" s="13" t="s">
        <v>66</v>
      </c>
      <c r="E75" s="14">
        <v>2460000</v>
      </c>
      <c r="F75" s="14">
        <v>2124000</v>
      </c>
      <c r="G75" s="14">
        <f t="shared" si="1"/>
        <v>336000</v>
      </c>
    </row>
    <row r="76" spans="2:7" x14ac:dyDescent="0.45">
      <c r="B76" s="12"/>
      <c r="C76" s="12"/>
      <c r="D76" s="13" t="s">
        <v>67</v>
      </c>
      <c r="E76" s="14">
        <v>3160000</v>
      </c>
      <c r="F76" s="14">
        <v>2993480</v>
      </c>
      <c r="G76" s="14">
        <f t="shared" si="1"/>
        <v>166520</v>
      </c>
    </row>
    <row r="77" spans="2:7" x14ac:dyDescent="0.45">
      <c r="B77" s="12"/>
      <c r="C77" s="12"/>
      <c r="D77" s="13" t="s">
        <v>68</v>
      </c>
      <c r="E77" s="14">
        <v>2392920</v>
      </c>
      <c r="F77" s="14">
        <v>2256810</v>
      </c>
      <c r="G77" s="14">
        <f t="shared" si="1"/>
        <v>136110</v>
      </c>
    </row>
    <row r="78" spans="2:7" x14ac:dyDescent="0.45">
      <c r="B78" s="12"/>
      <c r="C78" s="12"/>
      <c r="D78" s="13" t="s">
        <v>69</v>
      </c>
      <c r="E78" s="14">
        <v>396000</v>
      </c>
      <c r="F78" s="14">
        <v>173144</v>
      </c>
      <c r="G78" s="14">
        <f t="shared" si="1"/>
        <v>222856</v>
      </c>
    </row>
    <row r="79" spans="2:7" x14ac:dyDescent="0.45">
      <c r="B79" s="12"/>
      <c r="C79" s="12"/>
      <c r="D79" s="13" t="s">
        <v>70</v>
      </c>
      <c r="E79" s="14">
        <v>1986280</v>
      </c>
      <c r="F79" s="14">
        <v>1277760</v>
      </c>
      <c r="G79" s="14">
        <f t="shared" si="1"/>
        <v>708520</v>
      </c>
    </row>
    <row r="80" spans="2:7" x14ac:dyDescent="0.45">
      <c r="B80" s="12"/>
      <c r="C80" s="12"/>
      <c r="D80" s="13" t="s">
        <v>71</v>
      </c>
      <c r="E80" s="14">
        <v>13500</v>
      </c>
      <c r="F80" s="14">
        <v>85500</v>
      </c>
      <c r="G80" s="14">
        <f t="shared" si="1"/>
        <v>-72000</v>
      </c>
    </row>
    <row r="81" spans="2:7" x14ac:dyDescent="0.45">
      <c r="B81" s="12"/>
      <c r="C81" s="12"/>
      <c r="D81" s="13" t="s">
        <v>72</v>
      </c>
      <c r="E81" s="14">
        <v>9021500</v>
      </c>
      <c r="F81" s="14">
        <v>9058200</v>
      </c>
      <c r="G81" s="14">
        <f t="shared" si="1"/>
        <v>-36700</v>
      </c>
    </row>
    <row r="82" spans="2:7" x14ac:dyDescent="0.45">
      <c r="B82" s="12"/>
      <c r="C82" s="12"/>
      <c r="D82" s="13" t="s">
        <v>73</v>
      </c>
      <c r="E82" s="14">
        <v>3737951</v>
      </c>
      <c r="F82" s="14">
        <v>3517458</v>
      </c>
      <c r="G82" s="14">
        <f t="shared" si="1"/>
        <v>220493</v>
      </c>
    </row>
    <row r="83" spans="2:7" x14ac:dyDescent="0.45">
      <c r="B83" s="12"/>
      <c r="C83" s="12"/>
      <c r="D83" s="13" t="s">
        <v>74</v>
      </c>
      <c r="E83" s="14">
        <v>730500</v>
      </c>
      <c r="F83" s="14">
        <v>728000</v>
      </c>
      <c r="G83" s="14">
        <f t="shared" si="1"/>
        <v>2500</v>
      </c>
    </row>
    <row r="84" spans="2:7" x14ac:dyDescent="0.45">
      <c r="B84" s="12"/>
      <c r="C84" s="12"/>
      <c r="D84" s="13" t="s">
        <v>75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76</v>
      </c>
      <c r="E85" s="14">
        <v>102000</v>
      </c>
      <c r="F85" s="14">
        <v>100000</v>
      </c>
      <c r="G85" s="14">
        <f t="shared" si="1"/>
        <v>2000</v>
      </c>
    </row>
    <row r="86" spans="2:7" x14ac:dyDescent="0.45">
      <c r="B86" s="12"/>
      <c r="C86" s="12"/>
      <c r="D86" s="13" t="s">
        <v>77</v>
      </c>
      <c r="E86" s="14"/>
      <c r="F86" s="14"/>
      <c r="G86" s="14">
        <f t="shared" si="1"/>
        <v>0</v>
      </c>
    </row>
    <row r="87" spans="2:7" x14ac:dyDescent="0.45">
      <c r="B87" s="12"/>
      <c r="C87" s="12"/>
      <c r="D87" s="13" t="s">
        <v>78</v>
      </c>
      <c r="E87" s="14">
        <v>4499922</v>
      </c>
      <c r="F87" s="14"/>
      <c r="G87" s="14">
        <f t="shared" si="1"/>
        <v>4499922</v>
      </c>
    </row>
    <row r="88" spans="2:7" x14ac:dyDescent="0.45">
      <c r="B88" s="12"/>
      <c r="C88" s="12"/>
      <c r="D88" s="13" t="s">
        <v>79</v>
      </c>
      <c r="E88" s="14">
        <v>2836279</v>
      </c>
      <c r="F88" s="14">
        <v>3082920</v>
      </c>
      <c r="G88" s="14">
        <f t="shared" si="1"/>
        <v>-246641</v>
      </c>
    </row>
    <row r="89" spans="2:7" x14ac:dyDescent="0.45">
      <c r="B89" s="12"/>
      <c r="C89" s="12"/>
      <c r="D89" s="13" t="s">
        <v>80</v>
      </c>
      <c r="E89" s="14">
        <v>300375</v>
      </c>
      <c r="F89" s="14">
        <v>257720</v>
      </c>
      <c r="G89" s="14">
        <f t="shared" si="1"/>
        <v>42655</v>
      </c>
    </row>
    <row r="90" spans="2:7" x14ac:dyDescent="0.45">
      <c r="B90" s="12"/>
      <c r="C90" s="12"/>
      <c r="D90" s="13" t="s">
        <v>81</v>
      </c>
      <c r="E90" s="14">
        <v>2976392</v>
      </c>
      <c r="F90" s="14">
        <v>2133951</v>
      </c>
      <c r="G90" s="14">
        <f t="shared" si="1"/>
        <v>842441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752599</v>
      </c>
      <c r="F93" s="14">
        <v>2791806</v>
      </c>
      <c r="G93" s="14">
        <f t="shared" si="1"/>
        <v>-2039207</v>
      </c>
    </row>
    <row r="94" spans="2:7" x14ac:dyDescent="0.45">
      <c r="B94" s="12"/>
      <c r="C94" s="12"/>
      <c r="D94" s="13" t="s">
        <v>85</v>
      </c>
      <c r="E94" s="14">
        <v>20646409</v>
      </c>
      <c r="F94" s="14">
        <v>18537089</v>
      </c>
      <c r="G94" s="14">
        <f t="shared" si="1"/>
        <v>2109320</v>
      </c>
    </row>
    <row r="95" spans="2:7" x14ac:dyDescent="0.45">
      <c r="B95" s="12"/>
      <c r="C95" s="12"/>
      <c r="D95" s="13" t="s">
        <v>86</v>
      </c>
      <c r="E95" s="14">
        <v>9207000</v>
      </c>
      <c r="F95" s="14">
        <v>8902000</v>
      </c>
      <c r="G95" s="14">
        <f t="shared" si="1"/>
        <v>305000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43337362</v>
      </c>
      <c r="F97" s="14">
        <v>46183160</v>
      </c>
      <c r="G97" s="14">
        <f t="shared" si="1"/>
        <v>-2845798</v>
      </c>
    </row>
    <row r="98" spans="2:7" x14ac:dyDescent="0.45">
      <c r="B98" s="12"/>
      <c r="C98" s="12"/>
      <c r="D98" s="13" t="s">
        <v>89</v>
      </c>
      <c r="E98" s="14"/>
      <c r="F98" s="14"/>
      <c r="G98" s="14">
        <f t="shared" si="1"/>
        <v>0</v>
      </c>
    </row>
    <row r="99" spans="2:7" x14ac:dyDescent="0.45">
      <c r="B99" s="12"/>
      <c r="C99" s="12"/>
      <c r="D99" s="13" t="s">
        <v>90</v>
      </c>
      <c r="E99" s="14">
        <v>4264353</v>
      </c>
      <c r="F99" s="14">
        <v>3961196</v>
      </c>
      <c r="G99" s="14">
        <f t="shared" si="1"/>
        <v>303157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32101277</v>
      </c>
      <c r="F102" s="14">
        <f>+F103</f>
        <v>29626490</v>
      </c>
      <c r="G102" s="14">
        <f t="shared" si="1"/>
        <v>2474787</v>
      </c>
    </row>
    <row r="103" spans="2:7" x14ac:dyDescent="0.45">
      <c r="B103" s="12"/>
      <c r="C103" s="12"/>
      <c r="D103" s="13" t="s">
        <v>94</v>
      </c>
      <c r="E103" s="14">
        <v>32101277</v>
      </c>
      <c r="F103" s="14">
        <v>29626490</v>
      </c>
      <c r="G103" s="14">
        <f t="shared" si="1"/>
        <v>2474787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61026449</v>
      </c>
      <c r="F104" s="14">
        <f>+F105+F106+F107+F108+F109+F110+F111+F112+F113+F114+F115+F116+F117+F118+F119+F120</f>
        <v>56975974</v>
      </c>
      <c r="G104" s="14">
        <f t="shared" si="1"/>
        <v>4050475</v>
      </c>
    </row>
    <row r="105" spans="2:7" x14ac:dyDescent="0.45">
      <c r="B105" s="12"/>
      <c r="C105" s="12"/>
      <c r="D105" s="13" t="s">
        <v>96</v>
      </c>
      <c r="E105" s="14">
        <v>25727423</v>
      </c>
      <c r="F105" s="14">
        <v>24279328</v>
      </c>
      <c r="G105" s="14">
        <f t="shared" si="1"/>
        <v>1448095</v>
      </c>
    </row>
    <row r="106" spans="2:7" x14ac:dyDescent="0.45">
      <c r="B106" s="12"/>
      <c r="C106" s="12"/>
      <c r="D106" s="13" t="s">
        <v>97</v>
      </c>
      <c r="E106" s="14">
        <v>3047307</v>
      </c>
      <c r="F106" s="14">
        <v>2928640</v>
      </c>
      <c r="G106" s="14">
        <f t="shared" si="1"/>
        <v>118667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868687</v>
      </c>
      <c r="F108" s="14">
        <v>1034424</v>
      </c>
      <c r="G108" s="14">
        <f t="shared" si="1"/>
        <v>-165737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2120669</v>
      </c>
      <c r="F110" s="14">
        <v>2113646</v>
      </c>
      <c r="G110" s="14">
        <f t="shared" si="1"/>
        <v>7023</v>
      </c>
    </row>
    <row r="111" spans="2:7" x14ac:dyDescent="0.45">
      <c r="B111" s="12"/>
      <c r="C111" s="12"/>
      <c r="D111" s="13" t="s">
        <v>102</v>
      </c>
      <c r="E111" s="14">
        <v>612166</v>
      </c>
      <c r="F111" s="14">
        <v>538807</v>
      </c>
      <c r="G111" s="14">
        <f t="shared" si="1"/>
        <v>73359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14259090</v>
      </c>
      <c r="F114" s="14">
        <v>11490083</v>
      </c>
      <c r="G114" s="14">
        <f t="shared" si="1"/>
        <v>2769007</v>
      </c>
    </row>
    <row r="115" spans="2:7" x14ac:dyDescent="0.45">
      <c r="B115" s="12"/>
      <c r="C115" s="12"/>
      <c r="D115" s="13" t="s">
        <v>106</v>
      </c>
      <c r="E115" s="14">
        <v>4201200</v>
      </c>
      <c r="F115" s="14">
        <v>3635700</v>
      </c>
      <c r="G115" s="14">
        <f t="shared" si="1"/>
        <v>565500</v>
      </c>
    </row>
    <row r="116" spans="2:7" x14ac:dyDescent="0.45">
      <c r="B116" s="12"/>
      <c r="C116" s="12"/>
      <c r="D116" s="13" t="s">
        <v>107</v>
      </c>
      <c r="E116" s="14">
        <v>5654015</v>
      </c>
      <c r="F116" s="14">
        <v>5413850</v>
      </c>
      <c r="G116" s="14">
        <f t="shared" si="1"/>
        <v>240165</v>
      </c>
    </row>
    <row r="117" spans="2:7" x14ac:dyDescent="0.45">
      <c r="B117" s="12"/>
      <c r="C117" s="12"/>
      <c r="D117" s="13" t="s">
        <v>108</v>
      </c>
      <c r="E117" s="14">
        <v>578591</v>
      </c>
      <c r="F117" s="14">
        <v>1289519</v>
      </c>
      <c r="G117" s="14">
        <f t="shared" si="1"/>
        <v>-710928</v>
      </c>
    </row>
    <row r="118" spans="2:7" x14ac:dyDescent="0.45">
      <c r="B118" s="12"/>
      <c r="C118" s="12"/>
      <c r="D118" s="13" t="s">
        <v>109</v>
      </c>
      <c r="E118" s="14">
        <v>1143880</v>
      </c>
      <c r="F118" s="14">
        <v>1498255</v>
      </c>
      <c r="G118" s="14">
        <f t="shared" si="1"/>
        <v>-354375</v>
      </c>
    </row>
    <row r="119" spans="2:7" x14ac:dyDescent="0.45">
      <c r="B119" s="12"/>
      <c r="C119" s="12"/>
      <c r="D119" s="13" t="s">
        <v>110</v>
      </c>
      <c r="E119" s="14">
        <v>2787821</v>
      </c>
      <c r="F119" s="14">
        <v>2729785</v>
      </c>
      <c r="G119" s="14">
        <f t="shared" si="1"/>
        <v>58036</v>
      </c>
    </row>
    <row r="120" spans="2:7" x14ac:dyDescent="0.45">
      <c r="B120" s="12"/>
      <c r="C120" s="12"/>
      <c r="D120" s="13" t="s">
        <v>111</v>
      </c>
      <c r="E120" s="14">
        <v>25600</v>
      </c>
      <c r="F120" s="14">
        <v>23937</v>
      </c>
      <c r="G120" s="14">
        <f t="shared" si="1"/>
        <v>1663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13123442</v>
      </c>
      <c r="F121" s="14">
        <f>+F122+F123+F124+F125+F126+F127+F128+F129+F130+F131+F132+F133+F134+F135+F136+F137+F138+F139+F140+F141</f>
        <v>15312288</v>
      </c>
      <c r="G121" s="14">
        <f t="shared" si="1"/>
        <v>-2188846</v>
      </c>
    </row>
    <row r="122" spans="2:7" x14ac:dyDescent="0.45">
      <c r="B122" s="12"/>
      <c r="C122" s="12"/>
      <c r="D122" s="13" t="s">
        <v>113</v>
      </c>
      <c r="E122" s="14">
        <v>1158066</v>
      </c>
      <c r="F122" s="14">
        <v>1025238</v>
      </c>
      <c r="G122" s="14">
        <f t="shared" si="1"/>
        <v>132828</v>
      </c>
    </row>
    <row r="123" spans="2:7" x14ac:dyDescent="0.45">
      <c r="B123" s="12"/>
      <c r="C123" s="12"/>
      <c r="D123" s="13" t="s">
        <v>114</v>
      </c>
      <c r="E123" s="14">
        <v>20460</v>
      </c>
      <c r="F123" s="14">
        <v>52888</v>
      </c>
      <c r="G123" s="14">
        <f t="shared" si="1"/>
        <v>-32428</v>
      </c>
    </row>
    <row r="124" spans="2:7" x14ac:dyDescent="0.45">
      <c r="B124" s="12"/>
      <c r="C124" s="12"/>
      <c r="D124" s="13" t="s">
        <v>115</v>
      </c>
      <c r="E124" s="14">
        <v>136329</v>
      </c>
      <c r="F124" s="14">
        <v>146823</v>
      </c>
      <c r="G124" s="14">
        <f t="shared" si="1"/>
        <v>-10494</v>
      </c>
    </row>
    <row r="125" spans="2:7" x14ac:dyDescent="0.45">
      <c r="B125" s="12"/>
      <c r="C125" s="12"/>
      <c r="D125" s="13" t="s">
        <v>116</v>
      </c>
      <c r="E125" s="14">
        <v>325100</v>
      </c>
      <c r="F125" s="14">
        <v>1121451</v>
      </c>
      <c r="G125" s="14">
        <f t="shared" si="1"/>
        <v>-796351</v>
      </c>
    </row>
    <row r="126" spans="2:7" x14ac:dyDescent="0.45">
      <c r="B126" s="12"/>
      <c r="C126" s="12"/>
      <c r="D126" s="13" t="s">
        <v>117</v>
      </c>
      <c r="E126" s="14">
        <v>701524</v>
      </c>
      <c r="F126" s="14">
        <v>840428</v>
      </c>
      <c r="G126" s="14">
        <f t="shared" si="1"/>
        <v>-138904</v>
      </c>
    </row>
    <row r="127" spans="2:7" x14ac:dyDescent="0.45">
      <c r="B127" s="12"/>
      <c r="C127" s="12"/>
      <c r="D127" s="13" t="s">
        <v>118</v>
      </c>
      <c r="E127" s="14">
        <v>139831</v>
      </c>
      <c r="F127" s="14">
        <v>126936</v>
      </c>
      <c r="G127" s="14">
        <f t="shared" si="1"/>
        <v>12895</v>
      </c>
    </row>
    <row r="128" spans="2:7" x14ac:dyDescent="0.45">
      <c r="B128" s="12"/>
      <c r="C128" s="12"/>
      <c r="D128" s="13" t="s">
        <v>119</v>
      </c>
      <c r="E128" s="14">
        <v>1739011</v>
      </c>
      <c r="F128" s="14">
        <v>1558277</v>
      </c>
      <c r="G128" s="14">
        <f t="shared" si="1"/>
        <v>180734</v>
      </c>
    </row>
    <row r="129" spans="2:7" x14ac:dyDescent="0.45">
      <c r="B129" s="12"/>
      <c r="C129" s="12"/>
      <c r="D129" s="13" t="s">
        <v>120</v>
      </c>
      <c r="E129" s="14">
        <v>1020596</v>
      </c>
      <c r="F129" s="14">
        <v>1240101</v>
      </c>
      <c r="G129" s="14">
        <f t="shared" si="1"/>
        <v>-219505</v>
      </c>
    </row>
    <row r="130" spans="2:7" x14ac:dyDescent="0.45">
      <c r="B130" s="12"/>
      <c r="C130" s="12"/>
      <c r="D130" s="13" t="s">
        <v>121</v>
      </c>
      <c r="E130" s="14">
        <v>9240</v>
      </c>
      <c r="F130" s="14">
        <v>10359</v>
      </c>
      <c r="G130" s="14">
        <f t="shared" si="1"/>
        <v>-1119</v>
      </c>
    </row>
    <row r="131" spans="2:7" x14ac:dyDescent="0.45">
      <c r="B131" s="12"/>
      <c r="C131" s="12"/>
      <c r="D131" s="13" t="s">
        <v>122</v>
      </c>
      <c r="E131" s="14">
        <v>126000</v>
      </c>
      <c r="F131" s="14">
        <v>259650</v>
      </c>
      <c r="G131" s="14">
        <f t="shared" si="1"/>
        <v>-133650</v>
      </c>
    </row>
    <row r="132" spans="2:7" x14ac:dyDescent="0.45">
      <c r="B132" s="12"/>
      <c r="C132" s="12"/>
      <c r="D132" s="13" t="s">
        <v>123</v>
      </c>
      <c r="E132" s="14">
        <v>2817703</v>
      </c>
      <c r="F132" s="14">
        <v>3546265</v>
      </c>
      <c r="G132" s="14">
        <f t="shared" si="1"/>
        <v>-728562</v>
      </c>
    </row>
    <row r="133" spans="2:7" x14ac:dyDescent="0.45">
      <c r="B133" s="12"/>
      <c r="C133" s="12"/>
      <c r="D133" s="13" t="s">
        <v>124</v>
      </c>
      <c r="E133" s="14">
        <v>680046</v>
      </c>
      <c r="F133" s="14">
        <v>896752</v>
      </c>
      <c r="G133" s="14">
        <f t="shared" si="1"/>
        <v>-216706</v>
      </c>
    </row>
    <row r="134" spans="2:7" x14ac:dyDescent="0.45">
      <c r="B134" s="12"/>
      <c r="C134" s="12"/>
      <c r="D134" s="13" t="s">
        <v>108</v>
      </c>
      <c r="E134" s="14"/>
      <c r="F134" s="14"/>
      <c r="G134" s="14">
        <f t="shared" si="1"/>
        <v>0</v>
      </c>
    </row>
    <row r="135" spans="2:7" x14ac:dyDescent="0.45">
      <c r="B135" s="12"/>
      <c r="C135" s="12"/>
      <c r="D135" s="13" t="s">
        <v>109</v>
      </c>
      <c r="E135" s="14"/>
      <c r="F135" s="14"/>
      <c r="G135" s="14">
        <f t="shared" ref="G135:G198" si="2">E135-F135</f>
        <v>0</v>
      </c>
    </row>
    <row r="136" spans="2:7" x14ac:dyDescent="0.45">
      <c r="B136" s="12"/>
      <c r="C136" s="12"/>
      <c r="D136" s="13" t="s">
        <v>125</v>
      </c>
      <c r="E136" s="14">
        <v>272873</v>
      </c>
      <c r="F136" s="14">
        <v>273092</v>
      </c>
      <c r="G136" s="14">
        <f t="shared" si="2"/>
        <v>-219</v>
      </c>
    </row>
    <row r="137" spans="2:7" x14ac:dyDescent="0.45">
      <c r="B137" s="12"/>
      <c r="C137" s="12"/>
      <c r="D137" s="13" t="s">
        <v>126</v>
      </c>
      <c r="E137" s="14">
        <v>143000</v>
      </c>
      <c r="F137" s="14">
        <v>210810</v>
      </c>
      <c r="G137" s="14">
        <f t="shared" si="2"/>
        <v>-67810</v>
      </c>
    </row>
    <row r="138" spans="2:7" x14ac:dyDescent="0.45">
      <c r="B138" s="12"/>
      <c r="C138" s="12"/>
      <c r="D138" s="13" t="s">
        <v>127</v>
      </c>
      <c r="E138" s="14">
        <v>3080849</v>
      </c>
      <c r="F138" s="14">
        <v>3256976</v>
      </c>
      <c r="G138" s="14">
        <f t="shared" si="2"/>
        <v>-176127</v>
      </c>
    </row>
    <row r="139" spans="2:7" x14ac:dyDescent="0.45">
      <c r="B139" s="12"/>
      <c r="C139" s="12"/>
      <c r="D139" s="13" t="s">
        <v>128</v>
      </c>
      <c r="E139" s="14">
        <v>140844</v>
      </c>
      <c r="F139" s="14">
        <v>145352</v>
      </c>
      <c r="G139" s="14">
        <f t="shared" si="2"/>
        <v>-4508</v>
      </c>
    </row>
    <row r="140" spans="2:7" x14ac:dyDescent="0.45">
      <c r="B140" s="12"/>
      <c r="C140" s="12"/>
      <c r="D140" s="13" t="s">
        <v>129</v>
      </c>
      <c r="E140" s="14">
        <v>333400</v>
      </c>
      <c r="F140" s="14">
        <v>323500</v>
      </c>
      <c r="G140" s="14">
        <f t="shared" si="2"/>
        <v>9900</v>
      </c>
    </row>
    <row r="141" spans="2:7" x14ac:dyDescent="0.45">
      <c r="B141" s="12"/>
      <c r="C141" s="12"/>
      <c r="D141" s="13" t="s">
        <v>111</v>
      </c>
      <c r="E141" s="14">
        <f>+E142</f>
        <v>278570</v>
      </c>
      <c r="F141" s="14">
        <f>+F142</f>
        <v>277390</v>
      </c>
      <c r="G141" s="14">
        <f t="shared" si="2"/>
        <v>1180</v>
      </c>
    </row>
    <row r="142" spans="2:7" x14ac:dyDescent="0.45">
      <c r="B142" s="12"/>
      <c r="C142" s="12"/>
      <c r="D142" s="13" t="s">
        <v>130</v>
      </c>
      <c r="E142" s="14">
        <v>278570</v>
      </c>
      <c r="F142" s="14">
        <v>277390</v>
      </c>
      <c r="G142" s="14">
        <f t="shared" si="2"/>
        <v>1180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19713093</v>
      </c>
      <c r="F144" s="14">
        <v>19168818</v>
      </c>
      <c r="G144" s="14">
        <f t="shared" si="2"/>
        <v>544275</v>
      </c>
    </row>
    <row r="145" spans="2:7" x14ac:dyDescent="0.45">
      <c r="B145" s="12"/>
      <c r="C145" s="12"/>
      <c r="D145" s="13" t="s">
        <v>133</v>
      </c>
      <c r="E145" s="14">
        <v>-5665073</v>
      </c>
      <c r="F145" s="14">
        <v>-5651004</v>
      </c>
      <c r="G145" s="14">
        <f t="shared" si="2"/>
        <v>-14069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342766705</v>
      </c>
      <c r="F152" s="17">
        <f>+F71+F104+F121+F143+F144+F145+F146+F147+F148+F149+F150</f>
        <v>320359423</v>
      </c>
      <c r="G152" s="17">
        <f t="shared" si="2"/>
        <v>22407282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8686771</v>
      </c>
      <c r="F153" s="20">
        <f xml:space="preserve"> +F70 - F152</f>
        <v>25876283</v>
      </c>
      <c r="G153" s="20">
        <f t="shared" si="2"/>
        <v>-17189512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/>
      <c r="F154" s="14"/>
      <c r="G154" s="14">
        <f t="shared" si="2"/>
        <v>0</v>
      </c>
    </row>
    <row r="155" spans="2:7" x14ac:dyDescent="0.45">
      <c r="B155" s="12"/>
      <c r="C155" s="12"/>
      <c r="D155" s="13" t="s">
        <v>144</v>
      </c>
      <c r="E155" s="14">
        <v>64884</v>
      </c>
      <c r="F155" s="14">
        <v>55279</v>
      </c>
      <c r="G155" s="14">
        <f t="shared" si="2"/>
        <v>9605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1893381</v>
      </c>
      <c r="F163" s="14">
        <f>+F164+F165+F166+F167</f>
        <v>1668433</v>
      </c>
      <c r="G163" s="14">
        <f t="shared" si="2"/>
        <v>224948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>
        <v>656400</v>
      </c>
      <c r="F165" s="14">
        <v>488100</v>
      </c>
      <c r="G165" s="14">
        <f t="shared" si="2"/>
        <v>168300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1236981</v>
      </c>
      <c r="F167" s="14">
        <f>+F168</f>
        <v>1180333</v>
      </c>
      <c r="G167" s="14">
        <f t="shared" si="2"/>
        <v>56648</v>
      </c>
    </row>
    <row r="168" spans="2:7" x14ac:dyDescent="0.45">
      <c r="B168" s="12"/>
      <c r="C168" s="12"/>
      <c r="D168" s="13" t="s">
        <v>157</v>
      </c>
      <c r="E168" s="14">
        <v>1236981</v>
      </c>
      <c r="F168" s="14">
        <v>1180333</v>
      </c>
      <c r="G168" s="14">
        <f t="shared" si="2"/>
        <v>56648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1958265</v>
      </c>
      <c r="F169" s="17">
        <f>+F154+F155+F156+F157+F158+F159+F160+F161+F162+F163</f>
        <v>1723712</v>
      </c>
      <c r="G169" s="17">
        <f t="shared" si="2"/>
        <v>234553</v>
      </c>
    </row>
    <row r="170" spans="2:7" x14ac:dyDescent="0.45">
      <c r="B170" s="12"/>
      <c r="C170" s="9" t="s">
        <v>61</v>
      </c>
      <c r="D170" s="13" t="s">
        <v>159</v>
      </c>
      <c r="E170" s="14">
        <v>38000</v>
      </c>
      <c r="F170" s="14"/>
      <c r="G170" s="14">
        <f t="shared" si="2"/>
        <v>38000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656400</v>
      </c>
      <c r="F178" s="14">
        <f>+F179+F180+F181</f>
        <v>513300</v>
      </c>
      <c r="G178" s="14">
        <f t="shared" si="2"/>
        <v>143100</v>
      </c>
    </row>
    <row r="179" spans="2:7" x14ac:dyDescent="0.45">
      <c r="B179" s="12"/>
      <c r="C179" s="12"/>
      <c r="D179" s="13" t="s">
        <v>168</v>
      </c>
      <c r="E179" s="14">
        <v>656400</v>
      </c>
      <c r="F179" s="14">
        <v>513300</v>
      </c>
      <c r="G179" s="14">
        <f t="shared" si="2"/>
        <v>143100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0</v>
      </c>
      <c r="G181" s="14">
        <f t="shared" si="2"/>
        <v>0</v>
      </c>
    </row>
    <row r="182" spans="2:7" x14ac:dyDescent="0.45">
      <c r="B182" s="12"/>
      <c r="C182" s="12"/>
      <c r="D182" s="13" t="s">
        <v>171</v>
      </c>
      <c r="E182" s="14"/>
      <c r="F182" s="14"/>
      <c r="G182" s="14">
        <f t="shared" si="2"/>
        <v>0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694400</v>
      </c>
      <c r="F183" s="17">
        <f>+F170+F171+F172+F173+F174+F175+F176+F177+F178</f>
        <v>513300</v>
      </c>
      <c r="G183" s="17">
        <f t="shared" si="2"/>
        <v>181100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1263865</v>
      </c>
      <c r="F184" s="22">
        <f xml:space="preserve"> +F169 - F183</f>
        <v>1210412</v>
      </c>
      <c r="G184" s="22">
        <f t="shared" si="2"/>
        <v>53453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9950636</v>
      </c>
      <c r="F185" s="20">
        <f xml:space="preserve"> +F153 +F184</f>
        <v>27086695</v>
      </c>
      <c r="G185" s="20">
        <f t="shared" si="2"/>
        <v>-17136059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128173</v>
      </c>
      <c r="F204" s="14">
        <f>+F205+F206+F207+F208+F209</f>
        <v>552516</v>
      </c>
      <c r="G204" s="14">
        <f t="shared" si="3"/>
        <v>-424343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>
        <v>552516</v>
      </c>
      <c r="G207" s="14">
        <f t="shared" si="3"/>
        <v>-552516</v>
      </c>
    </row>
    <row r="208" spans="2:7" x14ac:dyDescent="0.45">
      <c r="B208" s="12"/>
      <c r="C208" s="12"/>
      <c r="D208" s="13" t="s">
        <v>198</v>
      </c>
      <c r="E208" s="14">
        <v>128173</v>
      </c>
      <c r="F208" s="14"/>
      <c r="G208" s="14">
        <f t="shared" si="3"/>
        <v>128173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128173</v>
      </c>
      <c r="F210" s="17">
        <f>+F186+F189+F192+F193+F196+F201+F202+F203+F204</f>
        <v>552516</v>
      </c>
      <c r="G210" s="17">
        <f t="shared" si="3"/>
        <v>-424343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1</v>
      </c>
      <c r="G212" s="14">
        <f t="shared" si="3"/>
        <v>-1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>
        <v>1</v>
      </c>
      <c r="G220" s="14">
        <f t="shared" si="3"/>
        <v>-1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>
        <v>107000</v>
      </c>
      <c r="F223" s="14"/>
      <c r="G223" s="14">
        <f t="shared" si="3"/>
        <v>107000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>
        <v>9954000</v>
      </c>
      <c r="F225" s="14">
        <v>14543000</v>
      </c>
      <c r="G225" s="14">
        <f t="shared" si="3"/>
        <v>-4589000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88376</v>
      </c>
      <c r="F227" s="14">
        <f>+F228+F229</f>
        <v>552516</v>
      </c>
      <c r="G227" s="14">
        <f t="shared" si="3"/>
        <v>-464140</v>
      </c>
    </row>
    <row r="228" spans="2:7" x14ac:dyDescent="0.45">
      <c r="B228" s="12"/>
      <c r="C228" s="12"/>
      <c r="D228" s="13" t="s">
        <v>198</v>
      </c>
      <c r="E228" s="14">
        <v>88376</v>
      </c>
      <c r="F228" s="14"/>
      <c r="G228" s="14">
        <f t="shared" si="3"/>
        <v>88376</v>
      </c>
    </row>
    <row r="229" spans="2:7" x14ac:dyDescent="0.45">
      <c r="B229" s="12"/>
      <c r="C229" s="12"/>
      <c r="D229" s="13" t="s">
        <v>197</v>
      </c>
      <c r="E229" s="14"/>
      <c r="F229" s="14">
        <v>552516</v>
      </c>
      <c r="G229" s="14">
        <f t="shared" si="3"/>
        <v>-552516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10149376</v>
      </c>
      <c r="F230" s="17">
        <f>+F211+F212+F222+F223+F224+F225+F226+F227</f>
        <v>15095517</v>
      </c>
      <c r="G230" s="17">
        <f t="shared" si="3"/>
        <v>-4946141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-10021203</v>
      </c>
      <c r="F231" s="26">
        <f xml:space="preserve"> +F210 - F230</f>
        <v>-14543001</v>
      </c>
      <c r="G231" s="26">
        <f t="shared" si="3"/>
        <v>4521798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-70567</v>
      </c>
      <c r="F232" s="29">
        <f xml:space="preserve"> +F185 +F231</f>
        <v>12543694</v>
      </c>
      <c r="G232" s="29">
        <f t="shared" si="3"/>
        <v>-12614261</v>
      </c>
    </row>
    <row r="233" spans="2:7" x14ac:dyDescent="0.45">
      <c r="B233" s="30" t="s">
        <v>221</v>
      </c>
      <c r="C233" s="27" t="s">
        <v>222</v>
      </c>
      <c r="D233" s="28"/>
      <c r="E233" s="29">
        <v>436963394</v>
      </c>
      <c r="F233" s="29">
        <v>420494700</v>
      </c>
      <c r="G233" s="29">
        <f t="shared" si="3"/>
        <v>16468694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436892827</v>
      </c>
      <c r="F234" s="29">
        <f xml:space="preserve"> +F232 +F233</f>
        <v>433038394</v>
      </c>
      <c r="G234" s="29">
        <f t="shared" si="3"/>
        <v>3854433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3000000</v>
      </c>
      <c r="F236" s="29">
        <f>+F237+F238+F239</f>
        <v>9900000</v>
      </c>
      <c r="G236" s="29">
        <f t="shared" si="3"/>
        <v>-6900000</v>
      </c>
    </row>
    <row r="237" spans="2:7" x14ac:dyDescent="0.45">
      <c r="B237" s="31"/>
      <c r="C237" s="32" t="s">
        <v>226</v>
      </c>
      <c r="D237" s="25"/>
      <c r="E237" s="26">
        <v>3000000</v>
      </c>
      <c r="F237" s="26">
        <v>9900000</v>
      </c>
      <c r="G237" s="26">
        <f t="shared" si="3"/>
        <v>-6900000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5975000</v>
      </c>
      <c r="G240" s="29">
        <f t="shared" si="3"/>
        <v>-5975000</v>
      </c>
    </row>
    <row r="241" spans="2:7" x14ac:dyDescent="0.45">
      <c r="B241" s="31"/>
      <c r="C241" s="32" t="s">
        <v>230</v>
      </c>
      <c r="D241" s="25"/>
      <c r="E241" s="26"/>
      <c r="F241" s="26">
        <v>5975000</v>
      </c>
      <c r="G241" s="26">
        <f t="shared" si="3"/>
        <v>-5975000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439892827</v>
      </c>
      <c r="F245" s="29">
        <f xml:space="preserve"> +F234 +F235 +F236 - F240</f>
        <v>436963394</v>
      </c>
      <c r="G245" s="29">
        <f t="shared" si="3"/>
        <v>2929433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1524-336C-4C1B-BA8C-52943681212E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236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0</v>
      </c>
      <c r="F6" s="11">
        <f>+F7+F11+F18+F25+F28+F32+F45</f>
        <v>0</v>
      </c>
      <c r="G6" s="11">
        <f>E6-F6</f>
        <v>0</v>
      </c>
    </row>
    <row r="7" spans="2:7" x14ac:dyDescent="0.4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x14ac:dyDescent="0.4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x14ac:dyDescent="0.4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35237613</v>
      </c>
      <c r="F55" s="14">
        <f>+F56+F63</f>
        <v>38106093</v>
      </c>
      <c r="G55" s="14">
        <f t="shared" si="0"/>
        <v>-2868480</v>
      </c>
    </row>
    <row r="56" spans="2:7" x14ac:dyDescent="0.45">
      <c r="B56" s="12"/>
      <c r="C56" s="12"/>
      <c r="D56" s="13" t="s">
        <v>53</v>
      </c>
      <c r="E56" s="14">
        <f>+E57+E58+E59+E60+E61+E62</f>
        <v>35225613</v>
      </c>
      <c r="F56" s="14">
        <f>+F57+F58+F59+F60+F61+F62</f>
        <v>38106093</v>
      </c>
      <c r="G56" s="14">
        <f t="shared" si="0"/>
        <v>-2880480</v>
      </c>
    </row>
    <row r="57" spans="2:7" x14ac:dyDescent="0.45">
      <c r="B57" s="12"/>
      <c r="C57" s="12"/>
      <c r="D57" s="13" t="s">
        <v>54</v>
      </c>
      <c r="E57" s="14">
        <v>4779000</v>
      </c>
      <c r="F57" s="14">
        <v>5142000</v>
      </c>
      <c r="G57" s="14">
        <f t="shared" si="0"/>
        <v>-363000</v>
      </c>
    </row>
    <row r="58" spans="2:7" x14ac:dyDescent="0.45">
      <c r="B58" s="12"/>
      <c r="C58" s="12"/>
      <c r="D58" s="13" t="s">
        <v>41</v>
      </c>
      <c r="E58" s="14">
        <v>14736313</v>
      </c>
      <c r="F58" s="14">
        <v>14679893</v>
      </c>
      <c r="G58" s="14">
        <f t="shared" si="0"/>
        <v>56420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>
        <v>15710300</v>
      </c>
      <c r="F60" s="14">
        <v>18284200</v>
      </c>
      <c r="G60" s="14">
        <f t="shared" si="0"/>
        <v>-2573900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12000</v>
      </c>
      <c r="F63" s="14">
        <f>+F64</f>
        <v>0</v>
      </c>
      <c r="G63" s="14">
        <f t="shared" si="0"/>
        <v>12000</v>
      </c>
    </row>
    <row r="64" spans="2:7" x14ac:dyDescent="0.45">
      <c r="B64" s="12"/>
      <c r="C64" s="12"/>
      <c r="D64" s="13" t="s">
        <v>51</v>
      </c>
      <c r="E64" s="14">
        <v>12000</v>
      </c>
      <c r="F64" s="14"/>
      <c r="G64" s="14">
        <f t="shared" si="0"/>
        <v>12000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/>
      <c r="G68" s="14">
        <f t="shared" si="0"/>
        <v>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35237613</v>
      </c>
      <c r="F70" s="17">
        <f>+F6+F55+F65+F68+F69</f>
        <v>38106093</v>
      </c>
      <c r="G70" s="17">
        <f t="shared" si="0"/>
        <v>-2868480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21493839</v>
      </c>
      <c r="F71" s="14">
        <f>+F72+F73+F94+F95+F96+F97+F98+F99+F100+F101+F102</f>
        <v>21805753</v>
      </c>
      <c r="G71" s="14">
        <f t="shared" ref="G71:G134" si="1">E71-F71</f>
        <v>-311914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12464391</v>
      </c>
      <c r="F73" s="14">
        <f>+F74+F75+F76+F77+F78+F79+F80+F81+F82+F83+F84+F85+F86+F87+F88+F89+F90+F91+F92+F93</f>
        <v>12881394</v>
      </c>
      <c r="G73" s="14">
        <f t="shared" si="1"/>
        <v>-417003</v>
      </c>
    </row>
    <row r="74" spans="2:7" x14ac:dyDescent="0.45">
      <c r="B74" s="12"/>
      <c r="C74" s="12"/>
      <c r="D74" s="13" t="s">
        <v>65</v>
      </c>
      <c r="E74" s="14">
        <v>9547383</v>
      </c>
      <c r="F74" s="14">
        <v>9815040</v>
      </c>
      <c r="G74" s="14">
        <f t="shared" si="1"/>
        <v>-267657</v>
      </c>
    </row>
    <row r="75" spans="2:7" x14ac:dyDescent="0.45">
      <c r="B75" s="12"/>
      <c r="C75" s="12"/>
      <c r="D75" s="13" t="s">
        <v>66</v>
      </c>
      <c r="E75" s="14">
        <v>546000</v>
      </c>
      <c r="F75" s="14">
        <v>660000</v>
      </c>
      <c r="G75" s="14">
        <f t="shared" si="1"/>
        <v>-114000</v>
      </c>
    </row>
    <row r="76" spans="2:7" x14ac:dyDescent="0.45">
      <c r="B76" s="12"/>
      <c r="C76" s="12"/>
      <c r="D76" s="13" t="s">
        <v>67</v>
      </c>
      <c r="E76" s="14">
        <v>240000</v>
      </c>
      <c r="F76" s="14">
        <v>240000</v>
      </c>
      <c r="G76" s="14">
        <f t="shared" si="1"/>
        <v>0</v>
      </c>
    </row>
    <row r="77" spans="2:7" x14ac:dyDescent="0.45">
      <c r="B77" s="12"/>
      <c r="C77" s="12"/>
      <c r="D77" s="13" t="s">
        <v>68</v>
      </c>
      <c r="E77" s="14">
        <v>252000</v>
      </c>
      <c r="F77" s="14">
        <v>252000</v>
      </c>
      <c r="G77" s="14">
        <f t="shared" si="1"/>
        <v>0</v>
      </c>
    </row>
    <row r="78" spans="2:7" x14ac:dyDescent="0.45">
      <c r="B78" s="12"/>
      <c r="C78" s="12"/>
      <c r="D78" s="13" t="s">
        <v>69</v>
      </c>
      <c r="E78" s="14"/>
      <c r="F78" s="14"/>
      <c r="G78" s="14">
        <f t="shared" si="1"/>
        <v>0</v>
      </c>
    </row>
    <row r="79" spans="2:7" x14ac:dyDescent="0.45">
      <c r="B79" s="12"/>
      <c r="C79" s="12"/>
      <c r="D79" s="13" t="s">
        <v>70</v>
      </c>
      <c r="E79" s="14">
        <v>36000</v>
      </c>
      <c r="F79" s="14">
        <v>72000</v>
      </c>
      <c r="G79" s="14">
        <f t="shared" si="1"/>
        <v>-36000</v>
      </c>
    </row>
    <row r="80" spans="2:7" x14ac:dyDescent="0.45">
      <c r="B80" s="12"/>
      <c r="C80" s="12"/>
      <c r="D80" s="13" t="s">
        <v>71</v>
      </c>
      <c r="E80" s="14"/>
      <c r="F80" s="14"/>
      <c r="G80" s="14">
        <f t="shared" si="1"/>
        <v>0</v>
      </c>
    </row>
    <row r="81" spans="2:7" x14ac:dyDescent="0.45">
      <c r="B81" s="12"/>
      <c r="C81" s="12"/>
      <c r="D81" s="13" t="s">
        <v>72</v>
      </c>
      <c r="E81" s="14"/>
      <c r="F81" s="14"/>
      <c r="G81" s="14">
        <f t="shared" si="1"/>
        <v>0</v>
      </c>
    </row>
    <row r="82" spans="2:7" x14ac:dyDescent="0.45">
      <c r="B82" s="12"/>
      <c r="C82" s="12"/>
      <c r="D82" s="13" t="s">
        <v>73</v>
      </c>
      <c r="E82" s="14">
        <v>519120</v>
      </c>
      <c r="F82" s="14">
        <v>523200</v>
      </c>
      <c r="G82" s="14">
        <f t="shared" si="1"/>
        <v>-4080</v>
      </c>
    </row>
    <row r="83" spans="2:7" x14ac:dyDescent="0.45">
      <c r="B83" s="12"/>
      <c r="C83" s="12"/>
      <c r="D83" s="13" t="s">
        <v>74</v>
      </c>
      <c r="E83" s="14"/>
      <c r="F83" s="14"/>
      <c r="G83" s="14">
        <f t="shared" si="1"/>
        <v>0</v>
      </c>
    </row>
    <row r="84" spans="2:7" x14ac:dyDescent="0.45">
      <c r="B84" s="12"/>
      <c r="C84" s="12"/>
      <c r="D84" s="13" t="s">
        <v>75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76</v>
      </c>
      <c r="E85" s="14">
        <v>34400</v>
      </c>
      <c r="F85" s="14">
        <v>47200</v>
      </c>
      <c r="G85" s="14">
        <f t="shared" si="1"/>
        <v>-12800</v>
      </c>
    </row>
    <row r="86" spans="2:7" x14ac:dyDescent="0.45">
      <c r="B86" s="12"/>
      <c r="C86" s="12"/>
      <c r="D86" s="13" t="s">
        <v>77</v>
      </c>
      <c r="E86" s="14"/>
      <c r="F86" s="14"/>
      <c r="G86" s="14">
        <f t="shared" si="1"/>
        <v>0</v>
      </c>
    </row>
    <row r="87" spans="2:7" x14ac:dyDescent="0.45">
      <c r="B87" s="12"/>
      <c r="C87" s="12"/>
      <c r="D87" s="13" t="s">
        <v>78</v>
      </c>
      <c r="E87" s="14">
        <v>370800</v>
      </c>
      <c r="F87" s="14"/>
      <c r="G87" s="14">
        <f t="shared" si="1"/>
        <v>370800</v>
      </c>
    </row>
    <row r="88" spans="2:7" x14ac:dyDescent="0.45">
      <c r="B88" s="12"/>
      <c r="C88" s="12"/>
      <c r="D88" s="13" t="s">
        <v>79</v>
      </c>
      <c r="E88" s="14">
        <v>478800</v>
      </c>
      <c r="F88" s="14">
        <v>553800</v>
      </c>
      <c r="G88" s="14">
        <f t="shared" si="1"/>
        <v>-75000</v>
      </c>
    </row>
    <row r="89" spans="2:7" x14ac:dyDescent="0.45">
      <c r="B89" s="12"/>
      <c r="C89" s="12"/>
      <c r="D89" s="13" t="s">
        <v>80</v>
      </c>
      <c r="E89" s="14">
        <v>35500</v>
      </c>
      <c r="F89" s="14">
        <v>32700</v>
      </c>
      <c r="G89" s="14">
        <f t="shared" si="1"/>
        <v>2800</v>
      </c>
    </row>
    <row r="90" spans="2:7" x14ac:dyDescent="0.45">
      <c r="B90" s="12"/>
      <c r="C90" s="12"/>
      <c r="D90" s="13" t="s">
        <v>81</v>
      </c>
      <c r="E90" s="14">
        <v>227626</v>
      </c>
      <c r="F90" s="14">
        <v>421454</v>
      </c>
      <c r="G90" s="14">
        <f t="shared" si="1"/>
        <v>-193828</v>
      </c>
    </row>
    <row r="91" spans="2:7" x14ac:dyDescent="0.45">
      <c r="B91" s="12"/>
      <c r="C91" s="12"/>
      <c r="D91" s="13" t="s">
        <v>82</v>
      </c>
      <c r="E91" s="14">
        <v>110762</v>
      </c>
      <c r="F91" s="14"/>
      <c r="G91" s="14">
        <f t="shared" si="1"/>
        <v>110762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66000</v>
      </c>
      <c r="F93" s="14">
        <v>264000</v>
      </c>
      <c r="G93" s="14">
        <f t="shared" si="1"/>
        <v>-198000</v>
      </c>
    </row>
    <row r="94" spans="2:7" x14ac:dyDescent="0.45">
      <c r="B94" s="12"/>
      <c r="C94" s="12"/>
      <c r="D94" s="13" t="s">
        <v>85</v>
      </c>
      <c r="E94" s="14">
        <v>1844844</v>
      </c>
      <c r="F94" s="14">
        <v>1990286</v>
      </c>
      <c r="G94" s="14">
        <f t="shared" si="1"/>
        <v>-145442</v>
      </c>
    </row>
    <row r="95" spans="2:7" x14ac:dyDescent="0.45">
      <c r="B95" s="12"/>
      <c r="C95" s="12"/>
      <c r="D95" s="13" t="s">
        <v>86</v>
      </c>
      <c r="E95" s="14">
        <v>754000</v>
      </c>
      <c r="F95" s="14">
        <v>719000</v>
      </c>
      <c r="G95" s="14">
        <f t="shared" si="1"/>
        <v>35000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3568987</v>
      </c>
      <c r="F97" s="14">
        <v>3250926</v>
      </c>
      <c r="G97" s="14">
        <f t="shared" si="1"/>
        <v>318061</v>
      </c>
    </row>
    <row r="98" spans="2:7" x14ac:dyDescent="0.45">
      <c r="B98" s="12"/>
      <c r="C98" s="12"/>
      <c r="D98" s="13" t="s">
        <v>89</v>
      </c>
      <c r="E98" s="14"/>
      <c r="F98" s="14"/>
      <c r="G98" s="14">
        <f t="shared" si="1"/>
        <v>0</v>
      </c>
    </row>
    <row r="99" spans="2:7" x14ac:dyDescent="0.45">
      <c r="B99" s="12"/>
      <c r="C99" s="12"/>
      <c r="D99" s="13" t="s">
        <v>90</v>
      </c>
      <c r="E99" s="14">
        <v>307680</v>
      </c>
      <c r="F99" s="14">
        <v>401100</v>
      </c>
      <c r="G99" s="14">
        <f t="shared" si="1"/>
        <v>-93420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2553937</v>
      </c>
      <c r="F102" s="14">
        <f>+F103</f>
        <v>2563047</v>
      </c>
      <c r="G102" s="14">
        <f t="shared" si="1"/>
        <v>-9110</v>
      </c>
    </row>
    <row r="103" spans="2:7" x14ac:dyDescent="0.45">
      <c r="B103" s="12"/>
      <c r="C103" s="12"/>
      <c r="D103" s="13" t="s">
        <v>94</v>
      </c>
      <c r="E103" s="14">
        <v>2553937</v>
      </c>
      <c r="F103" s="14">
        <v>2563047</v>
      </c>
      <c r="G103" s="14">
        <f t="shared" si="1"/>
        <v>-9110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9896179</v>
      </c>
      <c r="F104" s="14">
        <f>+F105+F106+F107+F108+F109+F110+F111+F112+F113+F114+F115+F116+F117+F118+F119+F120</f>
        <v>9826214</v>
      </c>
      <c r="G104" s="14">
        <f t="shared" si="1"/>
        <v>69965</v>
      </c>
    </row>
    <row r="105" spans="2:7" x14ac:dyDescent="0.45">
      <c r="B105" s="12"/>
      <c r="C105" s="12"/>
      <c r="D105" s="13" t="s">
        <v>96</v>
      </c>
      <c r="E105" s="14">
        <v>4871624</v>
      </c>
      <c r="F105" s="14">
        <v>4895787</v>
      </c>
      <c r="G105" s="14">
        <f t="shared" si="1"/>
        <v>-24163</v>
      </c>
    </row>
    <row r="106" spans="2:7" x14ac:dyDescent="0.45">
      <c r="B106" s="12"/>
      <c r="C106" s="12"/>
      <c r="D106" s="13" t="s">
        <v>97</v>
      </c>
      <c r="E106" s="14"/>
      <c r="F106" s="14"/>
      <c r="G106" s="14">
        <f t="shared" si="1"/>
        <v>0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41840</v>
      </c>
      <c r="F108" s="14">
        <v>18700</v>
      </c>
      <c r="G108" s="14">
        <f t="shared" si="1"/>
        <v>23140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/>
      <c r="F110" s="14"/>
      <c r="G110" s="14">
        <f t="shared" si="1"/>
        <v>0</v>
      </c>
    </row>
    <row r="111" spans="2:7" x14ac:dyDescent="0.45">
      <c r="B111" s="12"/>
      <c r="C111" s="12"/>
      <c r="D111" s="13" t="s">
        <v>102</v>
      </c>
      <c r="E111" s="14">
        <v>289426</v>
      </c>
      <c r="F111" s="14">
        <v>278043</v>
      </c>
      <c r="G111" s="14">
        <f t="shared" si="1"/>
        <v>11383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3112000</v>
      </c>
      <c r="F114" s="14">
        <v>2634000</v>
      </c>
      <c r="G114" s="14">
        <f t="shared" si="1"/>
        <v>478000</v>
      </c>
    </row>
    <row r="115" spans="2:7" x14ac:dyDescent="0.45">
      <c r="B115" s="12"/>
      <c r="C115" s="12"/>
      <c r="D115" s="13" t="s">
        <v>106</v>
      </c>
      <c r="E115" s="14">
        <v>955000</v>
      </c>
      <c r="F115" s="14">
        <v>879000</v>
      </c>
      <c r="G115" s="14">
        <f t="shared" si="1"/>
        <v>76000</v>
      </c>
    </row>
    <row r="116" spans="2:7" x14ac:dyDescent="0.45">
      <c r="B116" s="12"/>
      <c r="C116" s="12"/>
      <c r="D116" s="13" t="s">
        <v>107</v>
      </c>
      <c r="E116" s="14">
        <v>261268</v>
      </c>
      <c r="F116" s="14">
        <v>453617</v>
      </c>
      <c r="G116" s="14">
        <f t="shared" si="1"/>
        <v>-192349</v>
      </c>
    </row>
    <row r="117" spans="2:7" x14ac:dyDescent="0.45">
      <c r="B117" s="12"/>
      <c r="C117" s="12"/>
      <c r="D117" s="13" t="s">
        <v>108</v>
      </c>
      <c r="E117" s="14">
        <v>114634</v>
      </c>
      <c r="F117" s="14">
        <v>399432</v>
      </c>
      <c r="G117" s="14">
        <f t="shared" si="1"/>
        <v>-284798</v>
      </c>
    </row>
    <row r="118" spans="2:7" x14ac:dyDescent="0.45">
      <c r="B118" s="12"/>
      <c r="C118" s="12"/>
      <c r="D118" s="13" t="s">
        <v>109</v>
      </c>
      <c r="E118" s="14">
        <v>114781</v>
      </c>
      <c r="F118" s="14">
        <v>164796</v>
      </c>
      <c r="G118" s="14">
        <f t="shared" si="1"/>
        <v>-50015</v>
      </c>
    </row>
    <row r="119" spans="2:7" x14ac:dyDescent="0.45">
      <c r="B119" s="12"/>
      <c r="C119" s="12"/>
      <c r="D119" s="13" t="s">
        <v>110</v>
      </c>
      <c r="E119" s="14">
        <v>135606</v>
      </c>
      <c r="F119" s="14">
        <v>102839</v>
      </c>
      <c r="G119" s="14">
        <f t="shared" si="1"/>
        <v>32767</v>
      </c>
    </row>
    <row r="120" spans="2:7" x14ac:dyDescent="0.45">
      <c r="B120" s="12"/>
      <c r="C120" s="12"/>
      <c r="D120" s="13" t="s">
        <v>111</v>
      </c>
      <c r="E120" s="14"/>
      <c r="F120" s="14"/>
      <c r="G120" s="14">
        <f t="shared" si="1"/>
        <v>0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2577164</v>
      </c>
      <c r="F121" s="14">
        <f>+F122+F123+F124+F125+F126+F127+F128+F129+F130+F131+F132+F133+F134+F135+F136+F137+F138+F139+F140+F141</f>
        <v>2520783</v>
      </c>
      <c r="G121" s="14">
        <f t="shared" si="1"/>
        <v>56381</v>
      </c>
    </row>
    <row r="122" spans="2:7" x14ac:dyDescent="0.45">
      <c r="B122" s="12"/>
      <c r="C122" s="12"/>
      <c r="D122" s="13" t="s">
        <v>113</v>
      </c>
      <c r="E122" s="14">
        <v>84840</v>
      </c>
      <c r="F122" s="14">
        <v>87780</v>
      </c>
      <c r="G122" s="14">
        <f t="shared" si="1"/>
        <v>-2940</v>
      </c>
    </row>
    <row r="123" spans="2:7" x14ac:dyDescent="0.45">
      <c r="B123" s="12"/>
      <c r="C123" s="12"/>
      <c r="D123" s="13" t="s">
        <v>114</v>
      </c>
      <c r="E123" s="14"/>
      <c r="F123" s="14"/>
      <c r="G123" s="14">
        <f t="shared" si="1"/>
        <v>0</v>
      </c>
    </row>
    <row r="124" spans="2:7" x14ac:dyDescent="0.45">
      <c r="B124" s="12"/>
      <c r="C124" s="12"/>
      <c r="D124" s="13" t="s">
        <v>115</v>
      </c>
      <c r="E124" s="14">
        <v>13800</v>
      </c>
      <c r="F124" s="14"/>
      <c r="G124" s="14">
        <f t="shared" si="1"/>
        <v>13800</v>
      </c>
    </row>
    <row r="125" spans="2:7" x14ac:dyDescent="0.45">
      <c r="B125" s="12"/>
      <c r="C125" s="12"/>
      <c r="D125" s="13" t="s">
        <v>116</v>
      </c>
      <c r="E125" s="14">
        <v>18000</v>
      </c>
      <c r="F125" s="14">
        <v>233249</v>
      </c>
      <c r="G125" s="14">
        <f t="shared" si="1"/>
        <v>-215249</v>
      </c>
    </row>
    <row r="126" spans="2:7" x14ac:dyDescent="0.45">
      <c r="B126" s="12"/>
      <c r="C126" s="12"/>
      <c r="D126" s="13" t="s">
        <v>117</v>
      </c>
      <c r="E126" s="14">
        <v>115831</v>
      </c>
      <c r="F126" s="14">
        <v>135816</v>
      </c>
      <c r="G126" s="14">
        <f t="shared" si="1"/>
        <v>-19985</v>
      </c>
    </row>
    <row r="127" spans="2:7" x14ac:dyDescent="0.45">
      <c r="B127" s="12"/>
      <c r="C127" s="12"/>
      <c r="D127" s="13" t="s">
        <v>118</v>
      </c>
      <c r="E127" s="14">
        <v>61000</v>
      </c>
      <c r="F127" s="14">
        <v>41000</v>
      </c>
      <c r="G127" s="14">
        <f t="shared" si="1"/>
        <v>20000</v>
      </c>
    </row>
    <row r="128" spans="2:7" x14ac:dyDescent="0.45">
      <c r="B128" s="12"/>
      <c r="C128" s="12"/>
      <c r="D128" s="13" t="s">
        <v>119</v>
      </c>
      <c r="E128" s="14">
        <v>661456</v>
      </c>
      <c r="F128" s="14">
        <v>272610</v>
      </c>
      <c r="G128" s="14">
        <f t="shared" si="1"/>
        <v>388846</v>
      </c>
    </row>
    <row r="129" spans="2:7" x14ac:dyDescent="0.45">
      <c r="B129" s="12"/>
      <c r="C129" s="12"/>
      <c r="D129" s="13" t="s">
        <v>120</v>
      </c>
      <c r="E129" s="14">
        <v>228172</v>
      </c>
      <c r="F129" s="14">
        <v>243814</v>
      </c>
      <c r="G129" s="14">
        <f t="shared" si="1"/>
        <v>-15642</v>
      </c>
    </row>
    <row r="130" spans="2:7" x14ac:dyDescent="0.45">
      <c r="B130" s="12"/>
      <c r="C130" s="12"/>
      <c r="D130" s="13" t="s">
        <v>121</v>
      </c>
      <c r="E130" s="14"/>
      <c r="F130" s="14"/>
      <c r="G130" s="14">
        <f t="shared" si="1"/>
        <v>0</v>
      </c>
    </row>
    <row r="131" spans="2:7" x14ac:dyDescent="0.45">
      <c r="B131" s="12"/>
      <c r="C131" s="12"/>
      <c r="D131" s="13" t="s">
        <v>122</v>
      </c>
      <c r="E131" s="14"/>
      <c r="F131" s="14"/>
      <c r="G131" s="14">
        <f t="shared" si="1"/>
        <v>0</v>
      </c>
    </row>
    <row r="132" spans="2:7" x14ac:dyDescent="0.45">
      <c r="B132" s="12"/>
      <c r="C132" s="12"/>
      <c r="D132" s="13" t="s">
        <v>123</v>
      </c>
      <c r="E132" s="14">
        <v>297107</v>
      </c>
      <c r="F132" s="14">
        <v>280000</v>
      </c>
      <c r="G132" s="14">
        <f t="shared" si="1"/>
        <v>17107</v>
      </c>
    </row>
    <row r="133" spans="2:7" x14ac:dyDescent="0.45">
      <c r="B133" s="12"/>
      <c r="C133" s="12"/>
      <c r="D133" s="13" t="s">
        <v>124</v>
      </c>
      <c r="E133" s="14">
        <v>124438</v>
      </c>
      <c r="F133" s="14">
        <v>203250</v>
      </c>
      <c r="G133" s="14">
        <f t="shared" si="1"/>
        <v>-78812</v>
      </c>
    </row>
    <row r="134" spans="2:7" x14ac:dyDescent="0.45">
      <c r="B134" s="12"/>
      <c r="C134" s="12"/>
      <c r="D134" s="13" t="s">
        <v>108</v>
      </c>
      <c r="E134" s="14"/>
      <c r="F134" s="14"/>
      <c r="G134" s="14">
        <f t="shared" si="1"/>
        <v>0</v>
      </c>
    </row>
    <row r="135" spans="2:7" x14ac:dyDescent="0.45">
      <c r="B135" s="12"/>
      <c r="C135" s="12"/>
      <c r="D135" s="13" t="s">
        <v>109</v>
      </c>
      <c r="E135" s="14"/>
      <c r="F135" s="14"/>
      <c r="G135" s="14">
        <f t="shared" ref="G135:G198" si="2">E135-F135</f>
        <v>0</v>
      </c>
    </row>
    <row r="136" spans="2:7" x14ac:dyDescent="0.45">
      <c r="B136" s="12"/>
      <c r="C136" s="12"/>
      <c r="D136" s="13" t="s">
        <v>125</v>
      </c>
      <c r="E136" s="14">
        <v>14000</v>
      </c>
      <c r="F136" s="14">
        <v>14000</v>
      </c>
      <c r="G136" s="14">
        <f t="shared" si="2"/>
        <v>0</v>
      </c>
    </row>
    <row r="137" spans="2:7" x14ac:dyDescent="0.45">
      <c r="B137" s="12"/>
      <c r="C137" s="12"/>
      <c r="D137" s="13" t="s">
        <v>126</v>
      </c>
      <c r="E137" s="14">
        <v>63000</v>
      </c>
      <c r="F137" s="14">
        <v>25600</v>
      </c>
      <c r="G137" s="14">
        <f t="shared" si="2"/>
        <v>37400</v>
      </c>
    </row>
    <row r="138" spans="2:7" x14ac:dyDescent="0.45">
      <c r="B138" s="12"/>
      <c r="C138" s="12"/>
      <c r="D138" s="13" t="s">
        <v>127</v>
      </c>
      <c r="E138" s="14">
        <v>789780</v>
      </c>
      <c r="F138" s="14">
        <v>870780</v>
      </c>
      <c r="G138" s="14">
        <f t="shared" si="2"/>
        <v>-81000</v>
      </c>
    </row>
    <row r="139" spans="2:7" x14ac:dyDescent="0.45">
      <c r="B139" s="12"/>
      <c r="C139" s="12"/>
      <c r="D139" s="13" t="s">
        <v>128</v>
      </c>
      <c r="E139" s="14"/>
      <c r="F139" s="14"/>
      <c r="G139" s="14">
        <f t="shared" si="2"/>
        <v>0</v>
      </c>
    </row>
    <row r="140" spans="2:7" x14ac:dyDescent="0.45">
      <c r="B140" s="12"/>
      <c r="C140" s="12"/>
      <c r="D140" s="13" t="s">
        <v>129</v>
      </c>
      <c r="E140" s="14">
        <v>87800</v>
      </c>
      <c r="F140" s="14">
        <v>87800</v>
      </c>
      <c r="G140" s="14">
        <f t="shared" si="2"/>
        <v>0</v>
      </c>
    </row>
    <row r="141" spans="2:7" x14ac:dyDescent="0.45">
      <c r="B141" s="12"/>
      <c r="C141" s="12"/>
      <c r="D141" s="13" t="s">
        <v>111</v>
      </c>
      <c r="E141" s="14">
        <f>+E142</f>
        <v>17940</v>
      </c>
      <c r="F141" s="14">
        <f>+F142</f>
        <v>25084</v>
      </c>
      <c r="G141" s="14">
        <f t="shared" si="2"/>
        <v>-7144</v>
      </c>
    </row>
    <row r="142" spans="2:7" x14ac:dyDescent="0.45">
      <c r="B142" s="12"/>
      <c r="C142" s="12"/>
      <c r="D142" s="13" t="s">
        <v>130</v>
      </c>
      <c r="E142" s="14">
        <v>17940</v>
      </c>
      <c r="F142" s="14">
        <v>25084</v>
      </c>
      <c r="G142" s="14">
        <f t="shared" si="2"/>
        <v>-7144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5000143</v>
      </c>
      <c r="F144" s="14">
        <v>4847891</v>
      </c>
      <c r="G144" s="14">
        <f t="shared" si="2"/>
        <v>152252</v>
      </c>
    </row>
    <row r="145" spans="2:7" x14ac:dyDescent="0.45">
      <c r="B145" s="12"/>
      <c r="C145" s="12"/>
      <c r="D145" s="13" t="s">
        <v>133</v>
      </c>
      <c r="E145" s="14">
        <v>-1718263</v>
      </c>
      <c r="F145" s="14">
        <v>-1718263</v>
      </c>
      <c r="G145" s="14">
        <f t="shared" si="2"/>
        <v>0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37249062</v>
      </c>
      <c r="F152" s="17">
        <f>+F71+F104+F121+F143+F144+F145+F146+F147+F148+F149+F150</f>
        <v>37282378</v>
      </c>
      <c r="G152" s="17">
        <f t="shared" si="2"/>
        <v>-33316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-2011449</v>
      </c>
      <c r="F153" s="20">
        <f xml:space="preserve"> +F70 - F152</f>
        <v>823715</v>
      </c>
      <c r="G153" s="20">
        <f t="shared" si="2"/>
        <v>-2835164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/>
      <c r="F154" s="14"/>
      <c r="G154" s="14">
        <f t="shared" si="2"/>
        <v>0</v>
      </c>
    </row>
    <row r="155" spans="2:7" x14ac:dyDescent="0.45">
      <c r="B155" s="12"/>
      <c r="C155" s="12"/>
      <c r="D155" s="13" t="s">
        <v>144</v>
      </c>
      <c r="E155" s="14">
        <v>232</v>
      </c>
      <c r="F155" s="14">
        <v>258</v>
      </c>
      <c r="G155" s="14">
        <f t="shared" si="2"/>
        <v>-26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32000</v>
      </c>
      <c r="F163" s="14">
        <f>+F164+F165+F166+F167</f>
        <v>725</v>
      </c>
      <c r="G163" s="14">
        <f t="shared" si="2"/>
        <v>31275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>
        <v>32000</v>
      </c>
      <c r="F165" s="14"/>
      <c r="G165" s="14">
        <f t="shared" si="2"/>
        <v>32000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0</v>
      </c>
      <c r="F167" s="14">
        <f>+F168</f>
        <v>725</v>
      </c>
      <c r="G167" s="14">
        <f t="shared" si="2"/>
        <v>-725</v>
      </c>
    </row>
    <row r="168" spans="2:7" x14ac:dyDescent="0.45">
      <c r="B168" s="12"/>
      <c r="C168" s="12"/>
      <c r="D168" s="13" t="s">
        <v>157</v>
      </c>
      <c r="E168" s="14"/>
      <c r="F168" s="14">
        <v>725</v>
      </c>
      <c r="G168" s="14">
        <f t="shared" si="2"/>
        <v>-725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32232</v>
      </c>
      <c r="F169" s="17">
        <f>+F154+F155+F156+F157+F158+F159+F160+F161+F162+F163</f>
        <v>983</v>
      </c>
      <c r="G169" s="17">
        <f t="shared" si="2"/>
        <v>31249</v>
      </c>
    </row>
    <row r="170" spans="2:7" x14ac:dyDescent="0.45">
      <c r="B170" s="12"/>
      <c r="C170" s="9" t="s">
        <v>61</v>
      </c>
      <c r="D170" s="13" t="s">
        <v>159</v>
      </c>
      <c r="E170" s="14">
        <v>1750</v>
      </c>
      <c r="F170" s="14"/>
      <c r="G170" s="14">
        <f t="shared" si="2"/>
        <v>1750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32000</v>
      </c>
      <c r="F178" s="14">
        <f>+F179+F180+F181</f>
        <v>0</v>
      </c>
      <c r="G178" s="14">
        <f t="shared" si="2"/>
        <v>32000</v>
      </c>
    </row>
    <row r="179" spans="2:7" x14ac:dyDescent="0.45">
      <c r="B179" s="12"/>
      <c r="C179" s="12"/>
      <c r="D179" s="13" t="s">
        <v>168</v>
      </c>
      <c r="E179" s="14">
        <v>32000</v>
      </c>
      <c r="F179" s="14"/>
      <c r="G179" s="14">
        <f t="shared" si="2"/>
        <v>32000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0</v>
      </c>
      <c r="G181" s="14">
        <f t="shared" si="2"/>
        <v>0</v>
      </c>
    </row>
    <row r="182" spans="2:7" x14ac:dyDescent="0.45">
      <c r="B182" s="12"/>
      <c r="C182" s="12"/>
      <c r="D182" s="13" t="s">
        <v>171</v>
      </c>
      <c r="E182" s="14"/>
      <c r="F182" s="14"/>
      <c r="G182" s="14">
        <f t="shared" si="2"/>
        <v>0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33750</v>
      </c>
      <c r="F183" s="17">
        <f>+F170+F171+F172+F173+F174+F175+F176+F177+F178</f>
        <v>0</v>
      </c>
      <c r="G183" s="17">
        <f t="shared" si="2"/>
        <v>33750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-1518</v>
      </c>
      <c r="F184" s="22">
        <f xml:space="preserve"> +F169 - F183</f>
        <v>983</v>
      </c>
      <c r="G184" s="22">
        <f t="shared" si="2"/>
        <v>-2501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-2012967</v>
      </c>
      <c r="F185" s="20">
        <f xml:space="preserve"> +F153 +F184</f>
        <v>824698</v>
      </c>
      <c r="G185" s="20">
        <f t="shared" si="2"/>
        <v>-2837665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0</v>
      </c>
      <c r="G210" s="17">
        <f t="shared" si="3"/>
        <v>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0</v>
      </c>
      <c r="G212" s="14">
        <f t="shared" si="3"/>
        <v>0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/>
      <c r="G223" s="14">
        <f t="shared" si="3"/>
        <v>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/>
      <c r="F225" s="14">
        <v>1092000</v>
      </c>
      <c r="G225" s="14">
        <f t="shared" si="3"/>
        <v>-1092000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111993</v>
      </c>
      <c r="F227" s="14">
        <f>+F228+F229</f>
        <v>0</v>
      </c>
      <c r="G227" s="14">
        <f t="shared" si="3"/>
        <v>111993</v>
      </c>
    </row>
    <row r="228" spans="2:7" x14ac:dyDescent="0.45">
      <c r="B228" s="12"/>
      <c r="C228" s="12"/>
      <c r="D228" s="13" t="s">
        <v>198</v>
      </c>
      <c r="E228" s="14">
        <v>111993</v>
      </c>
      <c r="F228" s="14"/>
      <c r="G228" s="14">
        <f t="shared" si="3"/>
        <v>111993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111993</v>
      </c>
      <c r="F230" s="17">
        <f>+F211+F212+F222+F223+F224+F225+F226+F227</f>
        <v>1092000</v>
      </c>
      <c r="G230" s="17">
        <f t="shared" si="3"/>
        <v>-980007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-111993</v>
      </c>
      <c r="F231" s="26">
        <f xml:space="preserve"> +F210 - F230</f>
        <v>-1092000</v>
      </c>
      <c r="G231" s="26">
        <f t="shared" si="3"/>
        <v>980007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-2124960</v>
      </c>
      <c r="F232" s="29">
        <f xml:space="preserve"> +F185 +F231</f>
        <v>-267302</v>
      </c>
      <c r="G232" s="29">
        <f t="shared" si="3"/>
        <v>-1857658</v>
      </c>
    </row>
    <row r="233" spans="2:7" x14ac:dyDescent="0.45">
      <c r="B233" s="30" t="s">
        <v>221</v>
      </c>
      <c r="C233" s="27" t="s">
        <v>222</v>
      </c>
      <c r="D233" s="28"/>
      <c r="E233" s="29">
        <v>58791010</v>
      </c>
      <c r="F233" s="29">
        <v>55347312</v>
      </c>
      <c r="G233" s="29">
        <f t="shared" si="3"/>
        <v>3443698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56666050</v>
      </c>
      <c r="F234" s="29">
        <f xml:space="preserve"> +F232 +F233</f>
        <v>55080010</v>
      </c>
      <c r="G234" s="29">
        <f t="shared" si="3"/>
        <v>1586040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5000000</v>
      </c>
      <c r="G236" s="29">
        <f t="shared" si="3"/>
        <v>-5000000</v>
      </c>
    </row>
    <row r="237" spans="2:7" x14ac:dyDescent="0.45">
      <c r="B237" s="31"/>
      <c r="C237" s="32" t="s">
        <v>226</v>
      </c>
      <c r="D237" s="25"/>
      <c r="E237" s="26"/>
      <c r="F237" s="26">
        <v>5000000</v>
      </c>
      <c r="G237" s="26">
        <f t="shared" si="3"/>
        <v>-5000000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1289000</v>
      </c>
      <c r="G240" s="29">
        <f t="shared" si="3"/>
        <v>-1289000</v>
      </c>
    </row>
    <row r="241" spans="2:7" x14ac:dyDescent="0.45">
      <c r="B241" s="31"/>
      <c r="C241" s="32" t="s">
        <v>230</v>
      </c>
      <c r="D241" s="25"/>
      <c r="E241" s="26"/>
      <c r="F241" s="26">
        <v>1289000</v>
      </c>
      <c r="G241" s="26">
        <f t="shared" si="3"/>
        <v>-1289000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56666050</v>
      </c>
      <c r="F245" s="29">
        <f xml:space="preserve"> +F234 +F235 +F236 - F240</f>
        <v>58791010</v>
      </c>
      <c r="G245" s="29">
        <f t="shared" si="3"/>
        <v>-2124960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C3C51-2E8A-469A-8500-D2B36203C34E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237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719226747</v>
      </c>
      <c r="F6" s="11">
        <f>+F7+F11+F18+F25+F28+F32+F45</f>
        <v>719984052</v>
      </c>
      <c r="G6" s="11">
        <f>E6-F6</f>
        <v>-757305</v>
      </c>
    </row>
    <row r="7" spans="2:7" x14ac:dyDescent="0.45">
      <c r="B7" s="12"/>
      <c r="C7" s="12"/>
      <c r="D7" s="13" t="s">
        <v>11</v>
      </c>
      <c r="E7" s="14">
        <f>+E8+E9+E10</f>
        <v>498193378</v>
      </c>
      <c r="F7" s="14">
        <f>+F8+F9+F10</f>
        <v>497742411</v>
      </c>
      <c r="G7" s="14">
        <f t="shared" ref="G7:G70" si="0">E7-F7</f>
        <v>450967</v>
      </c>
    </row>
    <row r="8" spans="2:7" x14ac:dyDescent="0.45">
      <c r="B8" s="12"/>
      <c r="C8" s="12"/>
      <c r="D8" s="13" t="s">
        <v>12</v>
      </c>
      <c r="E8" s="14">
        <v>441993756</v>
      </c>
      <c r="F8" s="14">
        <v>441230661</v>
      </c>
      <c r="G8" s="14">
        <f t="shared" si="0"/>
        <v>763095</v>
      </c>
    </row>
    <row r="9" spans="2:7" x14ac:dyDescent="0.45">
      <c r="B9" s="12"/>
      <c r="C9" s="12"/>
      <c r="D9" s="13" t="s">
        <v>13</v>
      </c>
      <c r="E9" s="14">
        <v>347590</v>
      </c>
      <c r="F9" s="14"/>
      <c r="G9" s="14">
        <f t="shared" si="0"/>
        <v>347590</v>
      </c>
    </row>
    <row r="10" spans="2:7" x14ac:dyDescent="0.45">
      <c r="B10" s="12"/>
      <c r="C10" s="12"/>
      <c r="D10" s="13" t="s">
        <v>14</v>
      </c>
      <c r="E10" s="14">
        <v>55852032</v>
      </c>
      <c r="F10" s="14">
        <v>56511750</v>
      </c>
      <c r="G10" s="14">
        <f t="shared" si="0"/>
        <v>-659718</v>
      </c>
    </row>
    <row r="11" spans="2:7" x14ac:dyDescent="0.45">
      <c r="B11" s="12"/>
      <c r="C11" s="12"/>
      <c r="D11" s="13" t="s">
        <v>15</v>
      </c>
      <c r="E11" s="14">
        <f>+E12+E13+E14+E15+E16+E17</f>
        <v>34011452</v>
      </c>
      <c r="F11" s="14">
        <f>+F12+F13+F14+F15+F16+F17</f>
        <v>28763632</v>
      </c>
      <c r="G11" s="14">
        <f t="shared" si="0"/>
        <v>5247820</v>
      </c>
    </row>
    <row r="12" spans="2:7" x14ac:dyDescent="0.45">
      <c r="B12" s="12"/>
      <c r="C12" s="12"/>
      <c r="D12" s="13" t="s">
        <v>12</v>
      </c>
      <c r="E12" s="14">
        <v>29003621</v>
      </c>
      <c r="F12" s="14">
        <v>25048941</v>
      </c>
      <c r="G12" s="14">
        <f t="shared" si="0"/>
        <v>3954680</v>
      </c>
    </row>
    <row r="13" spans="2:7" x14ac:dyDescent="0.45">
      <c r="B13" s="12"/>
      <c r="C13" s="12"/>
      <c r="D13" s="13" t="s">
        <v>16</v>
      </c>
      <c r="E13" s="14">
        <v>465452</v>
      </c>
      <c r="F13" s="14">
        <v>95642</v>
      </c>
      <c r="G13" s="14">
        <f t="shared" si="0"/>
        <v>369810</v>
      </c>
    </row>
    <row r="14" spans="2:7" x14ac:dyDescent="0.45">
      <c r="B14" s="12"/>
      <c r="C14" s="12"/>
      <c r="D14" s="13" t="s">
        <v>17</v>
      </c>
      <c r="E14" s="14">
        <v>23620</v>
      </c>
      <c r="F14" s="14"/>
      <c r="G14" s="14">
        <f t="shared" si="0"/>
        <v>23620</v>
      </c>
    </row>
    <row r="15" spans="2:7" x14ac:dyDescent="0.45">
      <c r="B15" s="12"/>
      <c r="C15" s="12"/>
      <c r="D15" s="13" t="s">
        <v>18</v>
      </c>
      <c r="E15" s="14">
        <v>4467036</v>
      </c>
      <c r="F15" s="14">
        <v>3601142</v>
      </c>
      <c r="G15" s="14">
        <f t="shared" si="0"/>
        <v>865894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>
        <v>51723</v>
      </c>
      <c r="F17" s="14">
        <v>17907</v>
      </c>
      <c r="G17" s="14">
        <f t="shared" si="0"/>
        <v>33816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183788364</v>
      </c>
      <c r="F32" s="14">
        <f>+F33+F34+F35+F36+F37+F38+F39+F40+F41+F42+F43+F44</f>
        <v>186521526</v>
      </c>
      <c r="G32" s="14">
        <f t="shared" si="0"/>
        <v>-2733162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>
        <v>75400</v>
      </c>
      <c r="F34" s="14">
        <v>60606</v>
      </c>
      <c r="G34" s="14">
        <f t="shared" si="0"/>
        <v>14794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>
        <v>122831</v>
      </c>
      <c r="F36" s="14"/>
      <c r="G36" s="14">
        <f t="shared" si="0"/>
        <v>122831</v>
      </c>
    </row>
    <row r="37" spans="2:7" x14ac:dyDescent="0.45">
      <c r="B37" s="12"/>
      <c r="C37" s="12"/>
      <c r="D37" s="13" t="s">
        <v>34</v>
      </c>
      <c r="E37" s="14">
        <v>70600536</v>
      </c>
      <c r="F37" s="14">
        <v>69807910</v>
      </c>
      <c r="G37" s="14">
        <f t="shared" si="0"/>
        <v>792626</v>
      </c>
    </row>
    <row r="38" spans="2:7" x14ac:dyDescent="0.45">
      <c r="B38" s="12"/>
      <c r="C38" s="12"/>
      <c r="D38" s="13" t="s">
        <v>35</v>
      </c>
      <c r="E38" s="14">
        <v>8515881</v>
      </c>
      <c r="F38" s="14">
        <v>8872245</v>
      </c>
      <c r="G38" s="14">
        <f t="shared" si="0"/>
        <v>-356364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>
        <v>87117514</v>
      </c>
      <c r="F40" s="14">
        <v>90393701</v>
      </c>
      <c r="G40" s="14">
        <f t="shared" si="0"/>
        <v>-3276187</v>
      </c>
    </row>
    <row r="41" spans="2:7" x14ac:dyDescent="0.45">
      <c r="B41" s="12"/>
      <c r="C41" s="12"/>
      <c r="D41" s="13" t="s">
        <v>38</v>
      </c>
      <c r="E41" s="14">
        <v>15604030</v>
      </c>
      <c r="F41" s="14">
        <v>15519886</v>
      </c>
      <c r="G41" s="14">
        <f t="shared" si="0"/>
        <v>84144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>
        <v>1752172</v>
      </c>
      <c r="F44" s="14">
        <v>1867178</v>
      </c>
      <c r="G44" s="14">
        <f t="shared" si="0"/>
        <v>-115006</v>
      </c>
    </row>
    <row r="45" spans="2:7" x14ac:dyDescent="0.45">
      <c r="B45" s="12"/>
      <c r="C45" s="12"/>
      <c r="D45" s="13" t="s">
        <v>42</v>
      </c>
      <c r="E45" s="14">
        <f>+E46+E47+E48+E49+E50+E51+E52+E53+E54</f>
        <v>3233553</v>
      </c>
      <c r="F45" s="14">
        <f>+F46+F47+F48+F49+F50+F51+F52+F53+F54</f>
        <v>6956483</v>
      </c>
      <c r="G45" s="14">
        <f t="shared" si="0"/>
        <v>-3722930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>
        <v>3178113</v>
      </c>
      <c r="F47" s="14">
        <v>6727903</v>
      </c>
      <c r="G47" s="14">
        <f t="shared" si="0"/>
        <v>-3549790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>
        <v>55440</v>
      </c>
      <c r="F52" s="14">
        <v>228580</v>
      </c>
      <c r="G52" s="14">
        <f t="shared" si="0"/>
        <v>-173140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>
        <v>30000</v>
      </c>
      <c r="G68" s="14">
        <f t="shared" si="0"/>
        <v>-30000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719226747</v>
      </c>
      <c r="F70" s="17">
        <f>+F6+F55+F65+F68+F69</f>
        <v>720014052</v>
      </c>
      <c r="G70" s="17">
        <f t="shared" si="0"/>
        <v>-787305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447196673</v>
      </c>
      <c r="F71" s="14">
        <f>+F72+F73+F94+F95+F96+F97+F98+F99+F100+F101+F102</f>
        <v>431343768</v>
      </c>
      <c r="G71" s="14">
        <f t="shared" ref="G71:G134" si="1">E71-F71</f>
        <v>15852905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219924749</v>
      </c>
      <c r="F73" s="14">
        <f>+F74+F75+F76+F77+F78+F79+F80+F81+F82+F83+F84+F85+F86+F87+F88+F89+F90+F91+F92+F93</f>
        <v>218857241</v>
      </c>
      <c r="G73" s="14">
        <f t="shared" si="1"/>
        <v>1067508</v>
      </c>
    </row>
    <row r="74" spans="2:7" x14ac:dyDescent="0.45">
      <c r="B74" s="12"/>
      <c r="C74" s="12"/>
      <c r="D74" s="13" t="s">
        <v>65</v>
      </c>
      <c r="E74" s="14">
        <v>135683313</v>
      </c>
      <c r="F74" s="14">
        <v>138419932</v>
      </c>
      <c r="G74" s="14">
        <f t="shared" si="1"/>
        <v>-2736619</v>
      </c>
    </row>
    <row r="75" spans="2:7" x14ac:dyDescent="0.45">
      <c r="B75" s="12"/>
      <c r="C75" s="12"/>
      <c r="D75" s="13" t="s">
        <v>66</v>
      </c>
      <c r="E75" s="14">
        <v>7553000</v>
      </c>
      <c r="F75" s="14">
        <v>4937400</v>
      </c>
      <c r="G75" s="14">
        <f t="shared" si="1"/>
        <v>2615600</v>
      </c>
    </row>
    <row r="76" spans="2:7" x14ac:dyDescent="0.45">
      <c r="B76" s="12"/>
      <c r="C76" s="12"/>
      <c r="D76" s="13" t="s">
        <v>67</v>
      </c>
      <c r="E76" s="14">
        <v>3545000</v>
      </c>
      <c r="F76" s="14">
        <v>3175152</v>
      </c>
      <c r="G76" s="14">
        <f t="shared" si="1"/>
        <v>369848</v>
      </c>
    </row>
    <row r="77" spans="2:7" x14ac:dyDescent="0.45">
      <c r="B77" s="12"/>
      <c r="C77" s="12"/>
      <c r="D77" s="13" t="s">
        <v>68</v>
      </c>
      <c r="E77" s="14">
        <v>2395000</v>
      </c>
      <c r="F77" s="14">
        <v>2539648</v>
      </c>
      <c r="G77" s="14">
        <f t="shared" si="1"/>
        <v>-144648</v>
      </c>
    </row>
    <row r="78" spans="2:7" x14ac:dyDescent="0.45">
      <c r="B78" s="12"/>
      <c r="C78" s="12"/>
      <c r="D78" s="13" t="s">
        <v>69</v>
      </c>
      <c r="E78" s="14">
        <v>1490000</v>
      </c>
      <c r="F78" s="14">
        <v>1970000</v>
      </c>
      <c r="G78" s="14">
        <f t="shared" si="1"/>
        <v>-480000</v>
      </c>
    </row>
    <row r="79" spans="2:7" x14ac:dyDescent="0.45">
      <c r="B79" s="12"/>
      <c r="C79" s="12"/>
      <c r="D79" s="13" t="s">
        <v>70</v>
      </c>
      <c r="E79" s="14">
        <v>1683750</v>
      </c>
      <c r="F79" s="14">
        <v>1874096</v>
      </c>
      <c r="G79" s="14">
        <f t="shared" si="1"/>
        <v>-190346</v>
      </c>
    </row>
    <row r="80" spans="2:7" x14ac:dyDescent="0.45">
      <c r="B80" s="12"/>
      <c r="C80" s="12"/>
      <c r="D80" s="13" t="s">
        <v>71</v>
      </c>
      <c r="E80" s="14">
        <v>208250</v>
      </c>
      <c r="F80" s="14">
        <v>459000</v>
      </c>
      <c r="G80" s="14">
        <f t="shared" si="1"/>
        <v>-250750</v>
      </c>
    </row>
    <row r="81" spans="2:7" x14ac:dyDescent="0.45">
      <c r="B81" s="12"/>
      <c r="C81" s="12"/>
      <c r="D81" s="13" t="s">
        <v>72</v>
      </c>
      <c r="E81" s="14">
        <v>13389000</v>
      </c>
      <c r="F81" s="14">
        <v>14448000</v>
      </c>
      <c r="G81" s="14">
        <f t="shared" si="1"/>
        <v>-1059000</v>
      </c>
    </row>
    <row r="82" spans="2:7" x14ac:dyDescent="0.45">
      <c r="B82" s="12"/>
      <c r="C82" s="12"/>
      <c r="D82" s="13" t="s">
        <v>73</v>
      </c>
      <c r="E82" s="14">
        <v>2522412</v>
      </c>
      <c r="F82" s="14">
        <v>2889763</v>
      </c>
      <c r="G82" s="14">
        <f t="shared" si="1"/>
        <v>-367351</v>
      </c>
    </row>
    <row r="83" spans="2:7" x14ac:dyDescent="0.45">
      <c r="B83" s="12"/>
      <c r="C83" s="12"/>
      <c r="D83" s="13" t="s">
        <v>74</v>
      </c>
      <c r="E83" s="14">
        <v>729000</v>
      </c>
      <c r="F83" s="14">
        <v>732000</v>
      </c>
      <c r="G83" s="14">
        <f t="shared" si="1"/>
        <v>-3000</v>
      </c>
    </row>
    <row r="84" spans="2:7" x14ac:dyDescent="0.45">
      <c r="B84" s="12"/>
      <c r="C84" s="12"/>
      <c r="D84" s="13" t="s">
        <v>75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76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77</v>
      </c>
      <c r="E86" s="14">
        <v>21575341</v>
      </c>
      <c r="F86" s="14">
        <v>21621981</v>
      </c>
      <c r="G86" s="14">
        <f t="shared" si="1"/>
        <v>-46640</v>
      </c>
    </row>
    <row r="87" spans="2:7" x14ac:dyDescent="0.45">
      <c r="B87" s="12"/>
      <c r="C87" s="12"/>
      <c r="D87" s="13" t="s">
        <v>78</v>
      </c>
      <c r="E87" s="14">
        <v>5420939</v>
      </c>
      <c r="F87" s="14"/>
      <c r="G87" s="14">
        <f t="shared" si="1"/>
        <v>5420939</v>
      </c>
    </row>
    <row r="88" spans="2:7" x14ac:dyDescent="0.45">
      <c r="B88" s="12"/>
      <c r="C88" s="12"/>
      <c r="D88" s="13" t="s">
        <v>79</v>
      </c>
      <c r="E88" s="14">
        <v>4942700</v>
      </c>
      <c r="F88" s="14">
        <v>6165970</v>
      </c>
      <c r="G88" s="14">
        <f t="shared" si="1"/>
        <v>-1223270</v>
      </c>
    </row>
    <row r="89" spans="2:7" x14ac:dyDescent="0.45">
      <c r="B89" s="12"/>
      <c r="C89" s="12"/>
      <c r="D89" s="13" t="s">
        <v>80</v>
      </c>
      <c r="E89" s="14">
        <v>492035</v>
      </c>
      <c r="F89" s="14">
        <v>529252</v>
      </c>
      <c r="G89" s="14">
        <f t="shared" si="1"/>
        <v>-37217</v>
      </c>
    </row>
    <row r="90" spans="2:7" x14ac:dyDescent="0.45">
      <c r="B90" s="12"/>
      <c r="C90" s="12"/>
      <c r="D90" s="13" t="s">
        <v>81</v>
      </c>
      <c r="E90" s="14">
        <v>17364773</v>
      </c>
      <c r="F90" s="14">
        <v>15243993</v>
      </c>
      <c r="G90" s="14">
        <f t="shared" si="1"/>
        <v>2120780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930236</v>
      </c>
      <c r="F93" s="14">
        <v>3851054</v>
      </c>
      <c r="G93" s="14">
        <f t="shared" si="1"/>
        <v>-2920818</v>
      </c>
    </row>
    <row r="94" spans="2:7" x14ac:dyDescent="0.45">
      <c r="B94" s="12"/>
      <c r="C94" s="12"/>
      <c r="D94" s="13" t="s">
        <v>85</v>
      </c>
      <c r="E94" s="14">
        <v>24016664</v>
      </c>
      <c r="F94" s="14">
        <v>32536285</v>
      </c>
      <c r="G94" s="14">
        <f t="shared" si="1"/>
        <v>-8519621</v>
      </c>
    </row>
    <row r="95" spans="2:7" x14ac:dyDescent="0.45">
      <c r="B95" s="12"/>
      <c r="C95" s="12"/>
      <c r="D95" s="13" t="s">
        <v>86</v>
      </c>
      <c r="E95" s="14">
        <v>13400000</v>
      </c>
      <c r="F95" s="14">
        <v>13300000</v>
      </c>
      <c r="G95" s="14">
        <f t="shared" si="1"/>
        <v>100000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98991179</v>
      </c>
      <c r="F97" s="14">
        <v>96439097</v>
      </c>
      <c r="G97" s="14">
        <f t="shared" si="1"/>
        <v>2552082</v>
      </c>
    </row>
    <row r="98" spans="2:7" x14ac:dyDescent="0.45">
      <c r="B98" s="12"/>
      <c r="C98" s="12"/>
      <c r="D98" s="13" t="s">
        <v>89</v>
      </c>
      <c r="E98" s="14">
        <v>29669492</v>
      </c>
      <c r="F98" s="14">
        <v>9602427</v>
      </c>
      <c r="G98" s="14">
        <f t="shared" si="1"/>
        <v>20067065</v>
      </c>
    </row>
    <row r="99" spans="2:7" x14ac:dyDescent="0.45">
      <c r="B99" s="12"/>
      <c r="C99" s="12"/>
      <c r="D99" s="13" t="s">
        <v>90</v>
      </c>
      <c r="E99" s="14">
        <v>5742270</v>
      </c>
      <c r="F99" s="14">
        <v>5977620</v>
      </c>
      <c r="G99" s="14">
        <f t="shared" si="1"/>
        <v>-235350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55452319</v>
      </c>
      <c r="F102" s="14">
        <f>+F103</f>
        <v>54631098</v>
      </c>
      <c r="G102" s="14">
        <f t="shared" si="1"/>
        <v>821221</v>
      </c>
    </row>
    <row r="103" spans="2:7" x14ac:dyDescent="0.45">
      <c r="B103" s="12"/>
      <c r="C103" s="12"/>
      <c r="D103" s="13" t="s">
        <v>94</v>
      </c>
      <c r="E103" s="14">
        <v>55452319</v>
      </c>
      <c r="F103" s="14">
        <v>54631098</v>
      </c>
      <c r="G103" s="14">
        <f t="shared" si="1"/>
        <v>821221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110573666</v>
      </c>
      <c r="F104" s="14">
        <f>+F105+F106+F107+F108+F109+F110+F111+F112+F113+F114+F115+F116+F117+F118+F119+F120</f>
        <v>104372571</v>
      </c>
      <c r="G104" s="14">
        <f t="shared" si="1"/>
        <v>6201095</v>
      </c>
    </row>
    <row r="105" spans="2:7" x14ac:dyDescent="0.45">
      <c r="B105" s="12"/>
      <c r="C105" s="12"/>
      <c r="D105" s="13" t="s">
        <v>96</v>
      </c>
      <c r="E105" s="14">
        <v>44732762</v>
      </c>
      <c r="F105" s="14">
        <v>43211176</v>
      </c>
      <c r="G105" s="14">
        <f t="shared" si="1"/>
        <v>1521586</v>
      </c>
    </row>
    <row r="106" spans="2:7" x14ac:dyDescent="0.45">
      <c r="B106" s="12"/>
      <c r="C106" s="12"/>
      <c r="D106" s="13" t="s">
        <v>97</v>
      </c>
      <c r="E106" s="14">
        <v>10667476</v>
      </c>
      <c r="F106" s="14">
        <v>10207733</v>
      </c>
      <c r="G106" s="14">
        <f t="shared" si="1"/>
        <v>459743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1431954</v>
      </c>
      <c r="F108" s="14">
        <v>1438149</v>
      </c>
      <c r="G108" s="14">
        <f t="shared" si="1"/>
        <v>-6195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2049542</v>
      </c>
      <c r="F110" s="14">
        <v>2429018</v>
      </c>
      <c r="G110" s="14">
        <f t="shared" si="1"/>
        <v>-379476</v>
      </c>
    </row>
    <row r="111" spans="2:7" x14ac:dyDescent="0.45">
      <c r="B111" s="12"/>
      <c r="C111" s="12"/>
      <c r="D111" s="13" t="s">
        <v>102</v>
      </c>
      <c r="E111" s="14">
        <v>1084592</v>
      </c>
      <c r="F111" s="14">
        <v>881777</v>
      </c>
      <c r="G111" s="14">
        <f t="shared" si="1"/>
        <v>202815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36558768</v>
      </c>
      <c r="F114" s="14">
        <v>34049458</v>
      </c>
      <c r="G114" s="14">
        <f t="shared" si="1"/>
        <v>2509310</v>
      </c>
    </row>
    <row r="115" spans="2:7" x14ac:dyDescent="0.45">
      <c r="B115" s="12"/>
      <c r="C115" s="12"/>
      <c r="D115" s="13" t="s">
        <v>106</v>
      </c>
      <c r="E115" s="14">
        <v>62676</v>
      </c>
      <c r="F115" s="14">
        <v>43282</v>
      </c>
      <c r="G115" s="14">
        <f t="shared" si="1"/>
        <v>19394</v>
      </c>
    </row>
    <row r="116" spans="2:7" x14ac:dyDescent="0.45">
      <c r="B116" s="12"/>
      <c r="C116" s="12"/>
      <c r="D116" s="13" t="s">
        <v>107</v>
      </c>
      <c r="E116" s="14">
        <v>10157572</v>
      </c>
      <c r="F116" s="14">
        <v>8804433</v>
      </c>
      <c r="G116" s="14">
        <f t="shared" si="1"/>
        <v>1353139</v>
      </c>
    </row>
    <row r="117" spans="2:7" x14ac:dyDescent="0.45">
      <c r="B117" s="12"/>
      <c r="C117" s="12"/>
      <c r="D117" s="13" t="s">
        <v>108</v>
      </c>
      <c r="E117" s="14">
        <v>1399847</v>
      </c>
      <c r="F117" s="14">
        <v>1330184</v>
      </c>
      <c r="G117" s="14">
        <f t="shared" si="1"/>
        <v>69663</v>
      </c>
    </row>
    <row r="118" spans="2:7" x14ac:dyDescent="0.45">
      <c r="B118" s="12"/>
      <c r="C118" s="12"/>
      <c r="D118" s="13" t="s">
        <v>109</v>
      </c>
      <c r="E118" s="14">
        <v>1247780</v>
      </c>
      <c r="F118" s="14">
        <v>1106504</v>
      </c>
      <c r="G118" s="14">
        <f t="shared" si="1"/>
        <v>141276</v>
      </c>
    </row>
    <row r="119" spans="2:7" x14ac:dyDescent="0.45">
      <c r="B119" s="12"/>
      <c r="C119" s="12"/>
      <c r="D119" s="13" t="s">
        <v>110</v>
      </c>
      <c r="E119" s="14">
        <v>1180697</v>
      </c>
      <c r="F119" s="14">
        <v>870857</v>
      </c>
      <c r="G119" s="14">
        <f t="shared" si="1"/>
        <v>309840</v>
      </c>
    </row>
    <row r="120" spans="2:7" x14ac:dyDescent="0.45">
      <c r="B120" s="12"/>
      <c r="C120" s="12"/>
      <c r="D120" s="13" t="s">
        <v>111</v>
      </c>
      <c r="E120" s="14"/>
      <c r="F120" s="14"/>
      <c r="G120" s="14">
        <f t="shared" si="1"/>
        <v>0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80550451</v>
      </c>
      <c r="F121" s="14">
        <f>+F122+F123+F124+F125+F126+F127+F128+F129+F130+F131+F132+F133+F134+F135+F136+F137+F138+F139+F140+F141</f>
        <v>70752850</v>
      </c>
      <c r="G121" s="14">
        <f t="shared" si="1"/>
        <v>9797601</v>
      </c>
    </row>
    <row r="122" spans="2:7" x14ac:dyDescent="0.45">
      <c r="B122" s="12"/>
      <c r="C122" s="12"/>
      <c r="D122" s="13" t="s">
        <v>113</v>
      </c>
      <c r="E122" s="14">
        <v>4505515</v>
      </c>
      <c r="F122" s="14">
        <v>5187059</v>
      </c>
      <c r="G122" s="14">
        <f t="shared" si="1"/>
        <v>-681544</v>
      </c>
    </row>
    <row r="123" spans="2:7" x14ac:dyDescent="0.45">
      <c r="B123" s="12"/>
      <c r="C123" s="12"/>
      <c r="D123" s="13" t="s">
        <v>114</v>
      </c>
      <c r="E123" s="14">
        <v>555599</v>
      </c>
      <c r="F123" s="14">
        <v>67243</v>
      </c>
      <c r="G123" s="14">
        <f t="shared" si="1"/>
        <v>488356</v>
      </c>
    </row>
    <row r="124" spans="2:7" x14ac:dyDescent="0.45">
      <c r="B124" s="12"/>
      <c r="C124" s="12"/>
      <c r="D124" s="13" t="s">
        <v>115</v>
      </c>
      <c r="E124" s="14">
        <v>638156</v>
      </c>
      <c r="F124" s="14">
        <v>224000</v>
      </c>
      <c r="G124" s="14">
        <f t="shared" si="1"/>
        <v>414156</v>
      </c>
    </row>
    <row r="125" spans="2:7" x14ac:dyDescent="0.45">
      <c r="B125" s="12"/>
      <c r="C125" s="12"/>
      <c r="D125" s="13" t="s">
        <v>116</v>
      </c>
      <c r="E125" s="14">
        <v>4305992</v>
      </c>
      <c r="F125" s="14">
        <v>4500030</v>
      </c>
      <c r="G125" s="14">
        <f t="shared" si="1"/>
        <v>-194038</v>
      </c>
    </row>
    <row r="126" spans="2:7" x14ac:dyDescent="0.45">
      <c r="B126" s="12"/>
      <c r="C126" s="12"/>
      <c r="D126" s="13" t="s">
        <v>117</v>
      </c>
      <c r="E126" s="14">
        <v>1996302</v>
      </c>
      <c r="F126" s="14">
        <v>1772338</v>
      </c>
      <c r="G126" s="14">
        <f t="shared" si="1"/>
        <v>223964</v>
      </c>
    </row>
    <row r="127" spans="2:7" x14ac:dyDescent="0.45">
      <c r="B127" s="12"/>
      <c r="C127" s="12"/>
      <c r="D127" s="13" t="s">
        <v>118</v>
      </c>
      <c r="E127" s="14">
        <v>208022</v>
      </c>
      <c r="F127" s="14">
        <v>213830</v>
      </c>
      <c r="G127" s="14">
        <f t="shared" si="1"/>
        <v>-5808</v>
      </c>
    </row>
    <row r="128" spans="2:7" x14ac:dyDescent="0.45">
      <c r="B128" s="12"/>
      <c r="C128" s="12"/>
      <c r="D128" s="13" t="s">
        <v>119</v>
      </c>
      <c r="E128" s="14">
        <v>3200602</v>
      </c>
      <c r="F128" s="14">
        <v>2233847</v>
      </c>
      <c r="G128" s="14">
        <f t="shared" si="1"/>
        <v>966755</v>
      </c>
    </row>
    <row r="129" spans="2:7" x14ac:dyDescent="0.45">
      <c r="B129" s="12"/>
      <c r="C129" s="12"/>
      <c r="D129" s="13" t="s">
        <v>120</v>
      </c>
      <c r="E129" s="14">
        <v>1172376</v>
      </c>
      <c r="F129" s="14">
        <v>1121336</v>
      </c>
      <c r="G129" s="14">
        <f t="shared" si="1"/>
        <v>51040</v>
      </c>
    </row>
    <row r="130" spans="2:7" x14ac:dyDescent="0.45">
      <c r="B130" s="12"/>
      <c r="C130" s="12"/>
      <c r="D130" s="13" t="s">
        <v>121</v>
      </c>
      <c r="E130" s="14">
        <v>37482</v>
      </c>
      <c r="F130" s="14">
        <v>114044</v>
      </c>
      <c r="G130" s="14">
        <f t="shared" si="1"/>
        <v>-76562</v>
      </c>
    </row>
    <row r="131" spans="2:7" x14ac:dyDescent="0.45">
      <c r="B131" s="12"/>
      <c r="C131" s="12"/>
      <c r="D131" s="13" t="s">
        <v>122</v>
      </c>
      <c r="E131" s="14">
        <v>693440</v>
      </c>
      <c r="F131" s="14">
        <v>678260</v>
      </c>
      <c r="G131" s="14">
        <f t="shared" si="1"/>
        <v>15180</v>
      </c>
    </row>
    <row r="132" spans="2:7" x14ac:dyDescent="0.45">
      <c r="B132" s="12"/>
      <c r="C132" s="12"/>
      <c r="D132" s="13" t="s">
        <v>123</v>
      </c>
      <c r="E132" s="14">
        <v>49451558</v>
      </c>
      <c r="F132" s="14">
        <v>45275948</v>
      </c>
      <c r="G132" s="14">
        <f t="shared" si="1"/>
        <v>4175610</v>
      </c>
    </row>
    <row r="133" spans="2:7" x14ac:dyDescent="0.45">
      <c r="B133" s="12"/>
      <c r="C133" s="12"/>
      <c r="D133" s="13" t="s">
        <v>124</v>
      </c>
      <c r="E133" s="14">
        <v>5836104</v>
      </c>
      <c r="F133" s="14">
        <v>1919380</v>
      </c>
      <c r="G133" s="14">
        <f t="shared" si="1"/>
        <v>3916724</v>
      </c>
    </row>
    <row r="134" spans="2:7" x14ac:dyDescent="0.45">
      <c r="B134" s="12"/>
      <c r="C134" s="12"/>
      <c r="D134" s="13" t="s">
        <v>108</v>
      </c>
      <c r="E134" s="14"/>
      <c r="F134" s="14"/>
      <c r="G134" s="14">
        <f t="shared" si="1"/>
        <v>0</v>
      </c>
    </row>
    <row r="135" spans="2:7" x14ac:dyDescent="0.45">
      <c r="B135" s="12"/>
      <c r="C135" s="12"/>
      <c r="D135" s="13" t="s">
        <v>109</v>
      </c>
      <c r="E135" s="14"/>
      <c r="F135" s="14"/>
      <c r="G135" s="14">
        <f t="shared" ref="G135:G198" si="2">E135-F135</f>
        <v>0</v>
      </c>
    </row>
    <row r="136" spans="2:7" x14ac:dyDescent="0.45">
      <c r="B136" s="12"/>
      <c r="C136" s="12"/>
      <c r="D136" s="13" t="s">
        <v>125</v>
      </c>
      <c r="E136" s="14"/>
      <c r="F136" s="14"/>
      <c r="G136" s="14">
        <f t="shared" si="2"/>
        <v>0</v>
      </c>
    </row>
    <row r="137" spans="2:7" x14ac:dyDescent="0.45">
      <c r="B137" s="12"/>
      <c r="C137" s="12"/>
      <c r="D137" s="13" t="s">
        <v>126</v>
      </c>
      <c r="E137" s="14">
        <v>108200</v>
      </c>
      <c r="F137" s="14">
        <v>215625</v>
      </c>
      <c r="G137" s="14">
        <f t="shared" si="2"/>
        <v>-107425</v>
      </c>
    </row>
    <row r="138" spans="2:7" x14ac:dyDescent="0.45">
      <c r="B138" s="12"/>
      <c r="C138" s="12"/>
      <c r="D138" s="13" t="s">
        <v>127</v>
      </c>
      <c r="E138" s="14">
        <v>3122106</v>
      </c>
      <c r="F138" s="14">
        <v>2531437</v>
      </c>
      <c r="G138" s="14">
        <f t="shared" si="2"/>
        <v>590669</v>
      </c>
    </row>
    <row r="139" spans="2:7" x14ac:dyDescent="0.45">
      <c r="B139" s="12"/>
      <c r="C139" s="12"/>
      <c r="D139" s="13" t="s">
        <v>128</v>
      </c>
      <c r="E139" s="14">
        <v>138036</v>
      </c>
      <c r="F139" s="14">
        <v>162944</v>
      </c>
      <c r="G139" s="14">
        <f t="shared" si="2"/>
        <v>-24908</v>
      </c>
    </row>
    <row r="140" spans="2:7" x14ac:dyDescent="0.45">
      <c r="B140" s="12"/>
      <c r="C140" s="12"/>
      <c r="D140" s="13" t="s">
        <v>129</v>
      </c>
      <c r="E140" s="14">
        <v>4132950</v>
      </c>
      <c r="F140" s="14">
        <v>3852575</v>
      </c>
      <c r="G140" s="14">
        <f t="shared" si="2"/>
        <v>280375</v>
      </c>
    </row>
    <row r="141" spans="2:7" x14ac:dyDescent="0.45">
      <c r="B141" s="12"/>
      <c r="C141" s="12"/>
      <c r="D141" s="13" t="s">
        <v>111</v>
      </c>
      <c r="E141" s="14">
        <f>+E142</f>
        <v>448011</v>
      </c>
      <c r="F141" s="14">
        <f>+F142</f>
        <v>682954</v>
      </c>
      <c r="G141" s="14">
        <f t="shared" si="2"/>
        <v>-234943</v>
      </c>
    </row>
    <row r="142" spans="2:7" x14ac:dyDescent="0.45">
      <c r="B142" s="12"/>
      <c r="C142" s="12"/>
      <c r="D142" s="13" t="s">
        <v>130</v>
      </c>
      <c r="E142" s="14">
        <v>448011</v>
      </c>
      <c r="F142" s="14">
        <v>682954</v>
      </c>
      <c r="G142" s="14">
        <f t="shared" si="2"/>
        <v>-234943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86594021</v>
      </c>
      <c r="F144" s="14">
        <v>80384139</v>
      </c>
      <c r="G144" s="14">
        <f t="shared" si="2"/>
        <v>6209882</v>
      </c>
    </row>
    <row r="145" spans="2:7" x14ac:dyDescent="0.45">
      <c r="B145" s="12"/>
      <c r="C145" s="12"/>
      <c r="D145" s="13" t="s">
        <v>133</v>
      </c>
      <c r="E145" s="14">
        <v>-36255489</v>
      </c>
      <c r="F145" s="14">
        <v>-29601241</v>
      </c>
      <c r="G145" s="14">
        <f t="shared" si="2"/>
        <v>-6654248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688659322</v>
      </c>
      <c r="F152" s="17">
        <f>+F71+F104+F121+F143+F144+F145+F146+F147+F148+F149+F150</f>
        <v>657252087</v>
      </c>
      <c r="G152" s="17">
        <f t="shared" si="2"/>
        <v>31407235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30567425</v>
      </c>
      <c r="F153" s="20">
        <f xml:space="preserve"> +F70 - F152</f>
        <v>62761965</v>
      </c>
      <c r="G153" s="20">
        <f t="shared" si="2"/>
        <v>-32194540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/>
      <c r="F154" s="14"/>
      <c r="G154" s="14">
        <f t="shared" si="2"/>
        <v>0</v>
      </c>
    </row>
    <row r="155" spans="2:7" x14ac:dyDescent="0.45">
      <c r="B155" s="12"/>
      <c r="C155" s="12"/>
      <c r="D155" s="13" t="s">
        <v>144</v>
      </c>
      <c r="E155" s="14">
        <v>34191</v>
      </c>
      <c r="F155" s="14">
        <v>761</v>
      </c>
      <c r="G155" s="14">
        <f t="shared" si="2"/>
        <v>33430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5040907</v>
      </c>
      <c r="F163" s="14">
        <f>+F164+F165+F166+F167</f>
        <v>2369867</v>
      </c>
      <c r="G163" s="14">
        <f t="shared" si="2"/>
        <v>2671040</v>
      </c>
    </row>
    <row r="164" spans="2:7" x14ac:dyDescent="0.45">
      <c r="B164" s="12"/>
      <c r="C164" s="12"/>
      <c r="D164" s="13" t="s">
        <v>153</v>
      </c>
      <c r="E164" s="14">
        <v>18000</v>
      </c>
      <c r="F164" s="14">
        <v>69000</v>
      </c>
      <c r="G164" s="14">
        <f t="shared" si="2"/>
        <v>-51000</v>
      </c>
    </row>
    <row r="165" spans="2:7" x14ac:dyDescent="0.45">
      <c r="B165" s="12"/>
      <c r="C165" s="12"/>
      <c r="D165" s="13" t="s">
        <v>154</v>
      </c>
      <c r="E165" s="14">
        <v>1066230</v>
      </c>
      <c r="F165" s="14">
        <v>987380</v>
      </c>
      <c r="G165" s="14">
        <f t="shared" si="2"/>
        <v>78850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3956677</v>
      </c>
      <c r="F167" s="14">
        <f>+F168</f>
        <v>1313487</v>
      </c>
      <c r="G167" s="14">
        <f t="shared" si="2"/>
        <v>2643190</v>
      </c>
    </row>
    <row r="168" spans="2:7" x14ac:dyDescent="0.45">
      <c r="B168" s="12"/>
      <c r="C168" s="12"/>
      <c r="D168" s="13" t="s">
        <v>157</v>
      </c>
      <c r="E168" s="14">
        <v>3956677</v>
      </c>
      <c r="F168" s="14">
        <v>1313487</v>
      </c>
      <c r="G168" s="14">
        <f t="shared" si="2"/>
        <v>2643190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5075098</v>
      </c>
      <c r="F169" s="17">
        <f>+F154+F155+F156+F157+F158+F159+F160+F161+F162+F163</f>
        <v>2370628</v>
      </c>
      <c r="G169" s="17">
        <f t="shared" si="2"/>
        <v>2704470</v>
      </c>
    </row>
    <row r="170" spans="2:7" x14ac:dyDescent="0.45">
      <c r="B170" s="12"/>
      <c r="C170" s="9" t="s">
        <v>61</v>
      </c>
      <c r="D170" s="13" t="s">
        <v>159</v>
      </c>
      <c r="E170" s="14">
        <v>6785526</v>
      </c>
      <c r="F170" s="14">
        <v>7321927</v>
      </c>
      <c r="G170" s="14">
        <f t="shared" si="2"/>
        <v>-536401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1126350</v>
      </c>
      <c r="F178" s="14">
        <f>+F179+F180+F181</f>
        <v>2177509</v>
      </c>
      <c r="G178" s="14">
        <f t="shared" si="2"/>
        <v>-1051159</v>
      </c>
    </row>
    <row r="179" spans="2:7" x14ac:dyDescent="0.45">
      <c r="B179" s="12"/>
      <c r="C179" s="12"/>
      <c r="D179" s="13" t="s">
        <v>168</v>
      </c>
      <c r="E179" s="14">
        <v>1086228</v>
      </c>
      <c r="F179" s="14">
        <v>874192</v>
      </c>
      <c r="G179" s="14">
        <f t="shared" si="2"/>
        <v>212036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40122</v>
      </c>
      <c r="F181" s="14">
        <f>+F182</f>
        <v>1303317</v>
      </c>
      <c r="G181" s="14">
        <f t="shared" si="2"/>
        <v>-1263195</v>
      </c>
    </row>
    <row r="182" spans="2:7" x14ac:dyDescent="0.45">
      <c r="B182" s="12"/>
      <c r="C182" s="12"/>
      <c r="D182" s="13" t="s">
        <v>171</v>
      </c>
      <c r="E182" s="14">
        <v>40122</v>
      </c>
      <c r="F182" s="14">
        <v>1303317</v>
      </c>
      <c r="G182" s="14">
        <f t="shared" si="2"/>
        <v>-1263195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7911876</v>
      </c>
      <c r="F183" s="17">
        <f>+F170+F171+F172+F173+F174+F175+F176+F177+F178</f>
        <v>9499436</v>
      </c>
      <c r="G183" s="17">
        <f t="shared" si="2"/>
        <v>-1587560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-2836778</v>
      </c>
      <c r="F184" s="22">
        <f xml:space="preserve"> +F169 - F183</f>
        <v>-7128808</v>
      </c>
      <c r="G184" s="22">
        <f t="shared" si="2"/>
        <v>4292030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27730647</v>
      </c>
      <c r="F185" s="20">
        <f xml:space="preserve"> +F153 +F184</f>
        <v>55633157</v>
      </c>
      <c r="G185" s="20">
        <f t="shared" si="2"/>
        <v>-27902510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44940000</v>
      </c>
      <c r="G186" s="14">
        <f t="shared" si="2"/>
        <v>-44940000</v>
      </c>
    </row>
    <row r="187" spans="2:7" x14ac:dyDescent="0.45">
      <c r="B187" s="12"/>
      <c r="C187" s="12"/>
      <c r="D187" s="13" t="s">
        <v>177</v>
      </c>
      <c r="E187" s="14"/>
      <c r="F187" s="14">
        <v>44940000</v>
      </c>
      <c r="G187" s="14">
        <f t="shared" si="2"/>
        <v>-44940000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3880000</v>
      </c>
      <c r="G193" s="14">
        <f t="shared" si="2"/>
        <v>-3880000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>
        <v>3880000</v>
      </c>
      <c r="G195" s="14">
        <f t="shared" si="2"/>
        <v>-3880000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48820000</v>
      </c>
      <c r="G210" s="17">
        <f t="shared" si="3"/>
        <v>-48820000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2</v>
      </c>
      <c r="F212" s="14">
        <f>+F213+F214+F215+F216+F217+F218+F219+F220+F221</f>
        <v>0</v>
      </c>
      <c r="G212" s="14">
        <f t="shared" si="3"/>
        <v>2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>
        <v>2</v>
      </c>
      <c r="F215" s="14"/>
      <c r="G215" s="14">
        <f t="shared" si="3"/>
        <v>2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>
        <v>44940000</v>
      </c>
      <c r="G223" s="14">
        <f t="shared" si="3"/>
        <v>-44940000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>
        <v>27055000</v>
      </c>
      <c r="F225" s="14">
        <v>28493000</v>
      </c>
      <c r="G225" s="14">
        <f t="shared" si="3"/>
        <v>-1438000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0</v>
      </c>
      <c r="F227" s="14">
        <f>+F228+F229</f>
        <v>0</v>
      </c>
      <c r="G227" s="14">
        <f t="shared" si="3"/>
        <v>0</v>
      </c>
    </row>
    <row r="228" spans="2:7" x14ac:dyDescent="0.45">
      <c r="B228" s="12"/>
      <c r="C228" s="12"/>
      <c r="D228" s="13" t="s">
        <v>198</v>
      </c>
      <c r="E228" s="14"/>
      <c r="F228" s="14"/>
      <c r="G228" s="14">
        <f t="shared" si="3"/>
        <v>0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27055002</v>
      </c>
      <c r="F230" s="17">
        <f>+F211+F212+F222+F223+F224+F225+F226+F227</f>
        <v>73433000</v>
      </c>
      <c r="G230" s="17">
        <f t="shared" si="3"/>
        <v>-46377998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-27055002</v>
      </c>
      <c r="F231" s="26">
        <f xml:space="preserve"> +F210 - F230</f>
        <v>-24613000</v>
      </c>
      <c r="G231" s="26">
        <f t="shared" si="3"/>
        <v>-2442002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675645</v>
      </c>
      <c r="F232" s="29">
        <f xml:space="preserve"> +F185 +F231</f>
        <v>31020157</v>
      </c>
      <c r="G232" s="29">
        <f t="shared" si="3"/>
        <v>-30344512</v>
      </c>
    </row>
    <row r="233" spans="2:7" x14ac:dyDescent="0.45">
      <c r="B233" s="30" t="s">
        <v>221</v>
      </c>
      <c r="C233" s="27" t="s">
        <v>222</v>
      </c>
      <c r="D233" s="28"/>
      <c r="E233" s="29">
        <v>865818244</v>
      </c>
      <c r="F233" s="29">
        <v>851315198</v>
      </c>
      <c r="G233" s="29">
        <f t="shared" si="3"/>
        <v>14503046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866493889</v>
      </c>
      <c r="F234" s="29">
        <f xml:space="preserve"> +F232 +F233</f>
        <v>882335355</v>
      </c>
      <c r="G234" s="29">
        <f t="shared" si="3"/>
        <v>-15841466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0</v>
      </c>
      <c r="G236" s="29">
        <f t="shared" si="3"/>
        <v>0</v>
      </c>
    </row>
    <row r="237" spans="2:7" x14ac:dyDescent="0.45">
      <c r="B237" s="31"/>
      <c r="C237" s="32" t="s">
        <v>226</v>
      </c>
      <c r="D237" s="25"/>
      <c r="E237" s="26"/>
      <c r="F237" s="26"/>
      <c r="G237" s="26">
        <f t="shared" si="3"/>
        <v>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16517111</v>
      </c>
      <c r="G240" s="29">
        <f t="shared" si="3"/>
        <v>-16517111</v>
      </c>
    </row>
    <row r="241" spans="2:7" x14ac:dyDescent="0.45">
      <c r="B241" s="31"/>
      <c r="C241" s="32" t="s">
        <v>230</v>
      </c>
      <c r="D241" s="25"/>
      <c r="E241" s="26"/>
      <c r="F241" s="26">
        <v>16517111</v>
      </c>
      <c r="G241" s="26">
        <f t="shared" si="3"/>
        <v>-16517111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866493889</v>
      </c>
      <c r="F245" s="29">
        <f xml:space="preserve"> +F234 +F235 +F236 - F240</f>
        <v>865818244</v>
      </c>
      <c r="G245" s="29">
        <f t="shared" si="3"/>
        <v>675645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CAFFA-A8EB-42CA-A75D-5251E12CF7C1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238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535731947</v>
      </c>
      <c r="F6" s="11">
        <f>+F7+F11+F18+F25+F28+F32+F45</f>
        <v>486946272</v>
      </c>
      <c r="G6" s="11">
        <f>E6-F6</f>
        <v>48785675</v>
      </c>
    </row>
    <row r="7" spans="2:7" x14ac:dyDescent="0.45">
      <c r="B7" s="12"/>
      <c r="C7" s="12"/>
      <c r="D7" s="13" t="s">
        <v>11</v>
      </c>
      <c r="E7" s="14">
        <f>+E8+E9+E10</f>
        <v>359622970</v>
      </c>
      <c r="F7" s="14">
        <f>+F8+F9+F10</f>
        <v>329331277</v>
      </c>
      <c r="G7" s="14">
        <f t="shared" ref="G7:G70" si="0">E7-F7</f>
        <v>30291693</v>
      </c>
    </row>
    <row r="8" spans="2:7" x14ac:dyDescent="0.45">
      <c r="B8" s="12"/>
      <c r="C8" s="12"/>
      <c r="D8" s="13" t="s">
        <v>12</v>
      </c>
      <c r="E8" s="14">
        <v>318075741</v>
      </c>
      <c r="F8" s="14">
        <v>289844992</v>
      </c>
      <c r="G8" s="14">
        <f t="shared" si="0"/>
        <v>28230749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>
        <v>41547229</v>
      </c>
      <c r="F10" s="14">
        <v>39486285</v>
      </c>
      <c r="G10" s="14">
        <f t="shared" si="0"/>
        <v>2060944</v>
      </c>
    </row>
    <row r="11" spans="2:7" x14ac:dyDescent="0.45">
      <c r="B11" s="12"/>
      <c r="C11" s="12"/>
      <c r="D11" s="13" t="s">
        <v>15</v>
      </c>
      <c r="E11" s="14">
        <f>+E12+E13+E14+E15+E16+E17</f>
        <v>38045001</v>
      </c>
      <c r="F11" s="14">
        <f>+F12+F13+F14+F15+F16+F17</f>
        <v>36919186</v>
      </c>
      <c r="G11" s="14">
        <f t="shared" si="0"/>
        <v>1125815</v>
      </c>
    </row>
    <row r="12" spans="2:7" x14ac:dyDescent="0.45">
      <c r="B12" s="12"/>
      <c r="C12" s="12"/>
      <c r="D12" s="13" t="s">
        <v>12</v>
      </c>
      <c r="E12" s="14">
        <v>33296850</v>
      </c>
      <c r="F12" s="14">
        <v>31411814</v>
      </c>
      <c r="G12" s="14">
        <f t="shared" si="0"/>
        <v>1885036</v>
      </c>
    </row>
    <row r="13" spans="2:7" x14ac:dyDescent="0.4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>
        <v>4748151</v>
      </c>
      <c r="F15" s="14">
        <v>5507372</v>
      </c>
      <c r="G15" s="14">
        <f t="shared" si="0"/>
        <v>-759221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122099394</v>
      </c>
      <c r="F32" s="14">
        <f>+F33+F34+F35+F36+F37+F38+F39+F40+F41+F42+F43+F44</f>
        <v>113335857</v>
      </c>
      <c r="G32" s="14">
        <f t="shared" si="0"/>
        <v>8763537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5">
      <c r="B37" s="12"/>
      <c r="C37" s="12"/>
      <c r="D37" s="13" t="s">
        <v>34</v>
      </c>
      <c r="E37" s="14">
        <v>41242370</v>
      </c>
      <c r="F37" s="14">
        <v>37554660</v>
      </c>
      <c r="G37" s="14">
        <f t="shared" si="0"/>
        <v>3687710</v>
      </c>
    </row>
    <row r="38" spans="2:7" x14ac:dyDescent="0.45">
      <c r="B38" s="12"/>
      <c r="C38" s="12"/>
      <c r="D38" s="13" t="s">
        <v>35</v>
      </c>
      <c r="E38" s="14">
        <v>6612680</v>
      </c>
      <c r="F38" s="14">
        <v>6943705</v>
      </c>
      <c r="G38" s="14">
        <f t="shared" si="0"/>
        <v>-331025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>
        <v>62662470</v>
      </c>
      <c r="F40" s="14">
        <v>56709040</v>
      </c>
      <c r="G40" s="14">
        <f t="shared" si="0"/>
        <v>5953430</v>
      </c>
    </row>
    <row r="41" spans="2:7" x14ac:dyDescent="0.45">
      <c r="B41" s="12"/>
      <c r="C41" s="12"/>
      <c r="D41" s="13" t="s">
        <v>38</v>
      </c>
      <c r="E41" s="14">
        <v>11581874</v>
      </c>
      <c r="F41" s="14">
        <v>12128452</v>
      </c>
      <c r="G41" s="14">
        <f t="shared" si="0"/>
        <v>-546578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15964582</v>
      </c>
      <c r="F45" s="14">
        <f>+F46+F47+F48+F49+F50+F51+F52+F53+F54</f>
        <v>7359952</v>
      </c>
      <c r="G45" s="14">
        <f t="shared" si="0"/>
        <v>8604630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>
        <v>15964582</v>
      </c>
      <c r="F47" s="14">
        <v>7359952</v>
      </c>
      <c r="G47" s="14">
        <f t="shared" si="0"/>
        <v>8604630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/>
      <c r="G68" s="14">
        <f t="shared" si="0"/>
        <v>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535731947</v>
      </c>
      <c r="F70" s="17">
        <f>+F6+F55+F65+F68+F69</f>
        <v>486946272</v>
      </c>
      <c r="G70" s="17">
        <f t="shared" si="0"/>
        <v>48785675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339247645</v>
      </c>
      <c r="F71" s="14">
        <f>+F72+F73+F94+F95+F96+F97+F98+F99+F100+F101+F102</f>
        <v>352555468</v>
      </c>
      <c r="G71" s="14">
        <f t="shared" ref="G71:G134" si="1">E71-F71</f>
        <v>-13307823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196981395</v>
      </c>
      <c r="F73" s="14">
        <f>+F74+F75+F76+F77+F78+F79+F80+F81+F82+F83+F84+F85+F86+F87+F88+F89+F90+F91+F92+F93</f>
        <v>170645837</v>
      </c>
      <c r="G73" s="14">
        <f t="shared" si="1"/>
        <v>26335558</v>
      </c>
    </row>
    <row r="74" spans="2:7" x14ac:dyDescent="0.45">
      <c r="B74" s="12"/>
      <c r="C74" s="12"/>
      <c r="D74" s="13" t="s">
        <v>65</v>
      </c>
      <c r="E74" s="14">
        <v>115779755</v>
      </c>
      <c r="F74" s="14">
        <v>104850009</v>
      </c>
      <c r="G74" s="14">
        <f t="shared" si="1"/>
        <v>10929746</v>
      </c>
    </row>
    <row r="75" spans="2:7" x14ac:dyDescent="0.45">
      <c r="B75" s="12"/>
      <c r="C75" s="12"/>
      <c r="D75" s="13" t="s">
        <v>66</v>
      </c>
      <c r="E75" s="14">
        <v>5202600</v>
      </c>
      <c r="F75" s="14">
        <v>2831300</v>
      </c>
      <c r="G75" s="14">
        <f t="shared" si="1"/>
        <v>2371300</v>
      </c>
    </row>
    <row r="76" spans="2:7" x14ac:dyDescent="0.45">
      <c r="B76" s="12"/>
      <c r="C76" s="12"/>
      <c r="D76" s="13" t="s">
        <v>67</v>
      </c>
      <c r="E76" s="14">
        <v>4311000</v>
      </c>
      <c r="F76" s="14">
        <v>3227000</v>
      </c>
      <c r="G76" s="14">
        <f t="shared" si="1"/>
        <v>1084000</v>
      </c>
    </row>
    <row r="77" spans="2:7" x14ac:dyDescent="0.45">
      <c r="B77" s="12"/>
      <c r="C77" s="12"/>
      <c r="D77" s="13" t="s">
        <v>68</v>
      </c>
      <c r="E77" s="14">
        <v>2090000</v>
      </c>
      <c r="F77" s="14">
        <v>2074200</v>
      </c>
      <c r="G77" s="14">
        <f t="shared" si="1"/>
        <v>15800</v>
      </c>
    </row>
    <row r="78" spans="2:7" x14ac:dyDescent="0.45">
      <c r="B78" s="12"/>
      <c r="C78" s="12"/>
      <c r="D78" s="13" t="s">
        <v>69</v>
      </c>
      <c r="E78" s="14">
        <v>2960000</v>
      </c>
      <c r="F78" s="14">
        <v>2372296</v>
      </c>
      <c r="G78" s="14">
        <f t="shared" si="1"/>
        <v>587704</v>
      </c>
    </row>
    <row r="79" spans="2:7" x14ac:dyDescent="0.45">
      <c r="B79" s="12"/>
      <c r="C79" s="12"/>
      <c r="D79" s="13" t="s">
        <v>70</v>
      </c>
      <c r="E79" s="14">
        <v>2128000</v>
      </c>
      <c r="F79" s="14">
        <v>2205400</v>
      </c>
      <c r="G79" s="14">
        <f t="shared" si="1"/>
        <v>-77400</v>
      </c>
    </row>
    <row r="80" spans="2:7" x14ac:dyDescent="0.45">
      <c r="B80" s="12"/>
      <c r="C80" s="12"/>
      <c r="D80" s="13" t="s">
        <v>71</v>
      </c>
      <c r="E80" s="14">
        <v>387500</v>
      </c>
      <c r="F80" s="14">
        <v>425000</v>
      </c>
      <c r="G80" s="14">
        <f t="shared" si="1"/>
        <v>-37500</v>
      </c>
    </row>
    <row r="81" spans="2:7" x14ac:dyDescent="0.45">
      <c r="B81" s="12"/>
      <c r="C81" s="12"/>
      <c r="D81" s="13" t="s">
        <v>72</v>
      </c>
      <c r="E81" s="14">
        <v>12078000</v>
      </c>
      <c r="F81" s="14">
        <v>12738000</v>
      </c>
      <c r="G81" s="14">
        <f t="shared" si="1"/>
        <v>-660000</v>
      </c>
    </row>
    <row r="82" spans="2:7" x14ac:dyDescent="0.45">
      <c r="B82" s="12"/>
      <c r="C82" s="12"/>
      <c r="D82" s="13" t="s">
        <v>73</v>
      </c>
      <c r="E82" s="14">
        <v>2707037</v>
      </c>
      <c r="F82" s="14">
        <v>2404218</v>
      </c>
      <c r="G82" s="14">
        <f t="shared" si="1"/>
        <v>302819</v>
      </c>
    </row>
    <row r="83" spans="2:7" x14ac:dyDescent="0.45">
      <c r="B83" s="12"/>
      <c r="C83" s="12"/>
      <c r="D83" s="13" t="s">
        <v>74</v>
      </c>
      <c r="E83" s="14">
        <v>260000</v>
      </c>
      <c r="F83" s="14">
        <v>237000</v>
      </c>
      <c r="G83" s="14">
        <f t="shared" si="1"/>
        <v>23000</v>
      </c>
    </row>
    <row r="84" spans="2:7" x14ac:dyDescent="0.45">
      <c r="B84" s="12"/>
      <c r="C84" s="12"/>
      <c r="D84" s="13" t="s">
        <v>75</v>
      </c>
      <c r="E84" s="14">
        <v>4700000</v>
      </c>
      <c r="F84" s="14"/>
      <c r="G84" s="14">
        <f t="shared" si="1"/>
        <v>4700000</v>
      </c>
    </row>
    <row r="85" spans="2:7" x14ac:dyDescent="0.45">
      <c r="B85" s="12"/>
      <c r="C85" s="12"/>
      <c r="D85" s="13" t="s">
        <v>76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77</v>
      </c>
      <c r="E86" s="14">
        <v>17656000</v>
      </c>
      <c r="F86" s="14">
        <v>16711618</v>
      </c>
      <c r="G86" s="14">
        <f t="shared" si="1"/>
        <v>944382</v>
      </c>
    </row>
    <row r="87" spans="2:7" x14ac:dyDescent="0.45">
      <c r="B87" s="12"/>
      <c r="C87" s="12"/>
      <c r="D87" s="13" t="s">
        <v>78</v>
      </c>
      <c r="E87" s="14">
        <v>6130200</v>
      </c>
      <c r="F87" s="14"/>
      <c r="G87" s="14">
        <f t="shared" si="1"/>
        <v>6130200</v>
      </c>
    </row>
    <row r="88" spans="2:7" x14ac:dyDescent="0.45">
      <c r="B88" s="12"/>
      <c r="C88" s="12"/>
      <c r="D88" s="13" t="s">
        <v>79</v>
      </c>
      <c r="E88" s="14">
        <v>5390600</v>
      </c>
      <c r="F88" s="14">
        <v>4979960</v>
      </c>
      <c r="G88" s="14">
        <f t="shared" si="1"/>
        <v>410640</v>
      </c>
    </row>
    <row r="89" spans="2:7" x14ac:dyDescent="0.45">
      <c r="B89" s="12"/>
      <c r="C89" s="12"/>
      <c r="D89" s="13" t="s">
        <v>80</v>
      </c>
      <c r="E89" s="14">
        <v>412150</v>
      </c>
      <c r="F89" s="14">
        <v>417110</v>
      </c>
      <c r="G89" s="14">
        <f t="shared" si="1"/>
        <v>-4960</v>
      </c>
    </row>
    <row r="90" spans="2:7" x14ac:dyDescent="0.45">
      <c r="B90" s="12"/>
      <c r="C90" s="12"/>
      <c r="D90" s="13" t="s">
        <v>81</v>
      </c>
      <c r="E90" s="14">
        <v>13655753</v>
      </c>
      <c r="F90" s="14">
        <v>10844794</v>
      </c>
      <c r="G90" s="14">
        <f t="shared" si="1"/>
        <v>2810959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1132800</v>
      </c>
      <c r="F93" s="14">
        <v>4327932</v>
      </c>
      <c r="G93" s="14">
        <f t="shared" si="1"/>
        <v>-3195132</v>
      </c>
    </row>
    <row r="94" spans="2:7" x14ac:dyDescent="0.45">
      <c r="B94" s="12"/>
      <c r="C94" s="12"/>
      <c r="D94" s="13" t="s">
        <v>85</v>
      </c>
      <c r="E94" s="14">
        <v>20439325</v>
      </c>
      <c r="F94" s="14">
        <v>27535443</v>
      </c>
      <c r="G94" s="14">
        <f t="shared" si="1"/>
        <v>-7096118</v>
      </c>
    </row>
    <row r="95" spans="2:7" x14ac:dyDescent="0.45">
      <c r="B95" s="12"/>
      <c r="C95" s="12"/>
      <c r="D95" s="13" t="s">
        <v>86</v>
      </c>
      <c r="E95" s="14">
        <v>10090000</v>
      </c>
      <c r="F95" s="14">
        <v>12615353</v>
      </c>
      <c r="G95" s="14">
        <f t="shared" si="1"/>
        <v>-2525353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36377303</v>
      </c>
      <c r="F97" s="14">
        <v>36878505</v>
      </c>
      <c r="G97" s="14">
        <f t="shared" si="1"/>
        <v>-501202</v>
      </c>
    </row>
    <row r="98" spans="2:7" x14ac:dyDescent="0.45">
      <c r="B98" s="12"/>
      <c r="C98" s="12"/>
      <c r="D98" s="13" t="s">
        <v>89</v>
      </c>
      <c r="E98" s="14">
        <v>40928598</v>
      </c>
      <c r="F98" s="14">
        <v>60348238</v>
      </c>
      <c r="G98" s="14">
        <f t="shared" si="1"/>
        <v>-19419640</v>
      </c>
    </row>
    <row r="99" spans="2:7" x14ac:dyDescent="0.45">
      <c r="B99" s="12"/>
      <c r="C99" s="12"/>
      <c r="D99" s="13" t="s">
        <v>90</v>
      </c>
      <c r="E99" s="14">
        <v>3066706</v>
      </c>
      <c r="F99" s="14">
        <v>4301100</v>
      </c>
      <c r="G99" s="14">
        <f t="shared" si="1"/>
        <v>-1234394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31364318</v>
      </c>
      <c r="F102" s="14">
        <f>+F103</f>
        <v>40230992</v>
      </c>
      <c r="G102" s="14">
        <f t="shared" si="1"/>
        <v>-8866674</v>
      </c>
    </row>
    <row r="103" spans="2:7" x14ac:dyDescent="0.45">
      <c r="B103" s="12"/>
      <c r="C103" s="12"/>
      <c r="D103" s="13" t="s">
        <v>94</v>
      </c>
      <c r="E103" s="14">
        <v>31364318</v>
      </c>
      <c r="F103" s="14">
        <v>40230992</v>
      </c>
      <c r="G103" s="14">
        <f t="shared" si="1"/>
        <v>-8866674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75500472</v>
      </c>
      <c r="F104" s="14">
        <f>+F105+F106+F107+F108+F109+F110+F111+F112+F113+F114+F115+F116+F117+F118+F119+F120</f>
        <v>78541760</v>
      </c>
      <c r="G104" s="14">
        <f t="shared" si="1"/>
        <v>-3041288</v>
      </c>
    </row>
    <row r="105" spans="2:7" x14ac:dyDescent="0.45">
      <c r="B105" s="12"/>
      <c r="C105" s="12"/>
      <c r="D105" s="13" t="s">
        <v>96</v>
      </c>
      <c r="E105" s="14">
        <v>33463554</v>
      </c>
      <c r="F105" s="14">
        <v>31679538</v>
      </c>
      <c r="G105" s="14">
        <f t="shared" si="1"/>
        <v>1784016</v>
      </c>
    </row>
    <row r="106" spans="2:7" x14ac:dyDescent="0.45">
      <c r="B106" s="12"/>
      <c r="C106" s="12"/>
      <c r="D106" s="13" t="s">
        <v>97</v>
      </c>
      <c r="E106" s="14">
        <v>11297692</v>
      </c>
      <c r="F106" s="14">
        <v>12177577</v>
      </c>
      <c r="G106" s="14">
        <f t="shared" si="1"/>
        <v>-879885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871822</v>
      </c>
      <c r="F108" s="14">
        <v>2969214</v>
      </c>
      <c r="G108" s="14">
        <f t="shared" si="1"/>
        <v>-2097392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1375173</v>
      </c>
      <c r="F110" s="14">
        <v>935501</v>
      </c>
      <c r="G110" s="14">
        <f t="shared" si="1"/>
        <v>439672</v>
      </c>
    </row>
    <row r="111" spans="2:7" x14ac:dyDescent="0.45">
      <c r="B111" s="12"/>
      <c r="C111" s="12"/>
      <c r="D111" s="13" t="s">
        <v>102</v>
      </c>
      <c r="E111" s="14">
        <v>988298</v>
      </c>
      <c r="F111" s="14">
        <v>629819</v>
      </c>
      <c r="G111" s="14">
        <f t="shared" si="1"/>
        <v>358479</v>
      </c>
    </row>
    <row r="112" spans="2:7" x14ac:dyDescent="0.45">
      <c r="B112" s="12"/>
      <c r="C112" s="12"/>
      <c r="D112" s="13" t="s">
        <v>103</v>
      </c>
      <c r="E112" s="14">
        <v>2237</v>
      </c>
      <c r="F112" s="14">
        <v>4072</v>
      </c>
      <c r="G112" s="14">
        <f t="shared" si="1"/>
        <v>-1835</v>
      </c>
    </row>
    <row r="113" spans="2:7" x14ac:dyDescent="0.45">
      <c r="B113" s="12"/>
      <c r="C113" s="12"/>
      <c r="D113" s="13" t="s">
        <v>104</v>
      </c>
      <c r="E113" s="14">
        <v>17690</v>
      </c>
      <c r="F113" s="14">
        <v>30987</v>
      </c>
      <c r="G113" s="14">
        <f t="shared" si="1"/>
        <v>-13297</v>
      </c>
    </row>
    <row r="114" spans="2:7" x14ac:dyDescent="0.45">
      <c r="B114" s="12"/>
      <c r="C114" s="12"/>
      <c r="D114" s="13" t="s">
        <v>105</v>
      </c>
      <c r="E114" s="14">
        <v>23352003</v>
      </c>
      <c r="F114" s="14">
        <v>24093928</v>
      </c>
      <c r="G114" s="14">
        <f t="shared" si="1"/>
        <v>-741925</v>
      </c>
    </row>
    <row r="115" spans="2:7" x14ac:dyDescent="0.45">
      <c r="B115" s="12"/>
      <c r="C115" s="12"/>
      <c r="D115" s="13" t="s">
        <v>106</v>
      </c>
      <c r="E115" s="14"/>
      <c r="F115" s="14"/>
      <c r="G115" s="14">
        <f t="shared" si="1"/>
        <v>0</v>
      </c>
    </row>
    <row r="116" spans="2:7" x14ac:dyDescent="0.45">
      <c r="B116" s="12"/>
      <c r="C116" s="12"/>
      <c r="D116" s="13" t="s">
        <v>107</v>
      </c>
      <c r="E116" s="14">
        <v>2368648</v>
      </c>
      <c r="F116" s="14">
        <v>3362883</v>
      </c>
      <c r="G116" s="14">
        <f t="shared" si="1"/>
        <v>-994235</v>
      </c>
    </row>
    <row r="117" spans="2:7" x14ac:dyDescent="0.45">
      <c r="B117" s="12"/>
      <c r="C117" s="12"/>
      <c r="D117" s="13" t="s">
        <v>108</v>
      </c>
      <c r="E117" s="14">
        <v>417309</v>
      </c>
      <c r="F117" s="14">
        <v>1612704</v>
      </c>
      <c r="G117" s="14">
        <f t="shared" si="1"/>
        <v>-1195395</v>
      </c>
    </row>
    <row r="118" spans="2:7" x14ac:dyDescent="0.45">
      <c r="B118" s="12"/>
      <c r="C118" s="12"/>
      <c r="D118" s="13" t="s">
        <v>109</v>
      </c>
      <c r="E118" s="14">
        <v>764471</v>
      </c>
      <c r="F118" s="14">
        <v>382162</v>
      </c>
      <c r="G118" s="14">
        <f t="shared" si="1"/>
        <v>382309</v>
      </c>
    </row>
    <row r="119" spans="2:7" x14ac:dyDescent="0.45">
      <c r="B119" s="12"/>
      <c r="C119" s="12"/>
      <c r="D119" s="13" t="s">
        <v>110</v>
      </c>
      <c r="E119" s="14">
        <v>555835</v>
      </c>
      <c r="F119" s="14">
        <v>633351</v>
      </c>
      <c r="G119" s="14">
        <f t="shared" si="1"/>
        <v>-77516</v>
      </c>
    </row>
    <row r="120" spans="2:7" x14ac:dyDescent="0.45">
      <c r="B120" s="12"/>
      <c r="C120" s="12"/>
      <c r="D120" s="13" t="s">
        <v>111</v>
      </c>
      <c r="E120" s="14">
        <v>25740</v>
      </c>
      <c r="F120" s="14">
        <v>30024</v>
      </c>
      <c r="G120" s="14">
        <f t="shared" si="1"/>
        <v>-4284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56258443</v>
      </c>
      <c r="F121" s="14">
        <f>+F122+F123+F124+F125+F126+F127+F128+F129+F130+F131+F132+F133+F134+F135+F136+F137+F138+F139+F140+F141</f>
        <v>51250755</v>
      </c>
      <c r="G121" s="14">
        <f t="shared" si="1"/>
        <v>5007688</v>
      </c>
    </row>
    <row r="122" spans="2:7" x14ac:dyDescent="0.45">
      <c r="B122" s="12"/>
      <c r="C122" s="12"/>
      <c r="D122" s="13" t="s">
        <v>113</v>
      </c>
      <c r="E122" s="14">
        <v>1271091</v>
      </c>
      <c r="F122" s="14">
        <v>1922796</v>
      </c>
      <c r="G122" s="14">
        <f t="shared" si="1"/>
        <v>-651705</v>
      </c>
    </row>
    <row r="123" spans="2:7" x14ac:dyDescent="0.45">
      <c r="B123" s="12"/>
      <c r="C123" s="12"/>
      <c r="D123" s="13" t="s">
        <v>114</v>
      </c>
      <c r="E123" s="14">
        <v>585353</v>
      </c>
      <c r="F123" s="14">
        <v>53376</v>
      </c>
      <c r="G123" s="14">
        <f t="shared" si="1"/>
        <v>531977</v>
      </c>
    </row>
    <row r="124" spans="2:7" x14ac:dyDescent="0.45">
      <c r="B124" s="12"/>
      <c r="C124" s="12"/>
      <c r="D124" s="13" t="s">
        <v>115</v>
      </c>
      <c r="E124" s="14">
        <v>577542</v>
      </c>
      <c r="F124" s="14">
        <v>251793</v>
      </c>
      <c r="G124" s="14">
        <f t="shared" si="1"/>
        <v>325749</v>
      </c>
    </row>
    <row r="125" spans="2:7" x14ac:dyDescent="0.45">
      <c r="B125" s="12"/>
      <c r="C125" s="12"/>
      <c r="D125" s="13" t="s">
        <v>116</v>
      </c>
      <c r="E125" s="14">
        <v>2612076</v>
      </c>
      <c r="F125" s="14">
        <v>1346944</v>
      </c>
      <c r="G125" s="14">
        <f t="shared" si="1"/>
        <v>1265132</v>
      </c>
    </row>
    <row r="126" spans="2:7" x14ac:dyDescent="0.45">
      <c r="B126" s="12"/>
      <c r="C126" s="12"/>
      <c r="D126" s="13" t="s">
        <v>117</v>
      </c>
      <c r="E126" s="14">
        <v>875418</v>
      </c>
      <c r="F126" s="14">
        <v>1446602</v>
      </c>
      <c r="G126" s="14">
        <f t="shared" si="1"/>
        <v>-571184</v>
      </c>
    </row>
    <row r="127" spans="2:7" x14ac:dyDescent="0.45">
      <c r="B127" s="12"/>
      <c r="C127" s="12"/>
      <c r="D127" s="13" t="s">
        <v>118</v>
      </c>
      <c r="E127" s="14"/>
      <c r="F127" s="14"/>
      <c r="G127" s="14">
        <f t="shared" si="1"/>
        <v>0</v>
      </c>
    </row>
    <row r="128" spans="2:7" x14ac:dyDescent="0.45">
      <c r="B128" s="12"/>
      <c r="C128" s="12"/>
      <c r="D128" s="13" t="s">
        <v>119</v>
      </c>
      <c r="E128" s="14">
        <v>5393993</v>
      </c>
      <c r="F128" s="14">
        <v>2270375</v>
      </c>
      <c r="G128" s="14">
        <f t="shared" si="1"/>
        <v>3123618</v>
      </c>
    </row>
    <row r="129" spans="2:7" x14ac:dyDescent="0.45">
      <c r="B129" s="12"/>
      <c r="C129" s="12"/>
      <c r="D129" s="13" t="s">
        <v>120</v>
      </c>
      <c r="E129" s="14">
        <v>1001715</v>
      </c>
      <c r="F129" s="14">
        <v>1122792</v>
      </c>
      <c r="G129" s="14">
        <f t="shared" si="1"/>
        <v>-121077</v>
      </c>
    </row>
    <row r="130" spans="2:7" x14ac:dyDescent="0.45">
      <c r="B130" s="12"/>
      <c r="C130" s="12"/>
      <c r="D130" s="13" t="s">
        <v>121</v>
      </c>
      <c r="E130" s="14"/>
      <c r="F130" s="14">
        <v>3278</v>
      </c>
      <c r="G130" s="14">
        <f t="shared" si="1"/>
        <v>-3278</v>
      </c>
    </row>
    <row r="131" spans="2:7" x14ac:dyDescent="0.45">
      <c r="B131" s="12"/>
      <c r="C131" s="12"/>
      <c r="D131" s="13" t="s">
        <v>122</v>
      </c>
      <c r="E131" s="14">
        <v>184195</v>
      </c>
      <c r="F131" s="14">
        <v>1010650</v>
      </c>
      <c r="G131" s="14">
        <f t="shared" si="1"/>
        <v>-826455</v>
      </c>
    </row>
    <row r="132" spans="2:7" x14ac:dyDescent="0.45">
      <c r="B132" s="12"/>
      <c r="C132" s="12"/>
      <c r="D132" s="13" t="s">
        <v>123</v>
      </c>
      <c r="E132" s="14">
        <v>41019932</v>
      </c>
      <c r="F132" s="14">
        <v>38312589</v>
      </c>
      <c r="G132" s="14">
        <f t="shared" si="1"/>
        <v>2707343</v>
      </c>
    </row>
    <row r="133" spans="2:7" x14ac:dyDescent="0.45">
      <c r="B133" s="12"/>
      <c r="C133" s="12"/>
      <c r="D133" s="13" t="s">
        <v>124</v>
      </c>
      <c r="E133" s="14">
        <v>694962</v>
      </c>
      <c r="F133" s="14">
        <v>754804</v>
      </c>
      <c r="G133" s="14">
        <f t="shared" si="1"/>
        <v>-59842</v>
      </c>
    </row>
    <row r="134" spans="2:7" x14ac:dyDescent="0.45">
      <c r="B134" s="12"/>
      <c r="C134" s="12"/>
      <c r="D134" s="13" t="s">
        <v>108</v>
      </c>
      <c r="E134" s="14"/>
      <c r="F134" s="14">
        <v>183750</v>
      </c>
      <c r="G134" s="14">
        <f t="shared" si="1"/>
        <v>-183750</v>
      </c>
    </row>
    <row r="135" spans="2:7" x14ac:dyDescent="0.45">
      <c r="B135" s="12"/>
      <c r="C135" s="12"/>
      <c r="D135" s="13" t="s">
        <v>109</v>
      </c>
      <c r="E135" s="14"/>
      <c r="F135" s="14">
        <v>285262</v>
      </c>
      <c r="G135" s="14">
        <f t="shared" ref="G135:G198" si="2">E135-F135</f>
        <v>-285262</v>
      </c>
    </row>
    <row r="136" spans="2:7" x14ac:dyDescent="0.45">
      <c r="B136" s="12"/>
      <c r="C136" s="12"/>
      <c r="D136" s="13" t="s">
        <v>125</v>
      </c>
      <c r="E136" s="14">
        <v>939331</v>
      </c>
      <c r="F136" s="14">
        <v>858812</v>
      </c>
      <c r="G136" s="14">
        <f t="shared" si="2"/>
        <v>80519</v>
      </c>
    </row>
    <row r="137" spans="2:7" x14ac:dyDescent="0.45">
      <c r="B137" s="12"/>
      <c r="C137" s="12"/>
      <c r="D137" s="13" t="s">
        <v>126</v>
      </c>
      <c r="E137" s="14">
        <v>257600</v>
      </c>
      <c r="F137" s="14">
        <v>308161</v>
      </c>
      <c r="G137" s="14">
        <f t="shared" si="2"/>
        <v>-50561</v>
      </c>
    </row>
    <row r="138" spans="2:7" x14ac:dyDescent="0.45">
      <c r="B138" s="12"/>
      <c r="C138" s="12"/>
      <c r="D138" s="13" t="s">
        <v>127</v>
      </c>
      <c r="E138" s="14">
        <v>340803</v>
      </c>
      <c r="F138" s="14">
        <v>460579</v>
      </c>
      <c r="G138" s="14">
        <f t="shared" si="2"/>
        <v>-119776</v>
      </c>
    </row>
    <row r="139" spans="2:7" x14ac:dyDescent="0.45">
      <c r="B139" s="12"/>
      <c r="C139" s="12"/>
      <c r="D139" s="13" t="s">
        <v>128</v>
      </c>
      <c r="E139" s="14">
        <v>78750</v>
      </c>
      <c r="F139" s="14">
        <v>173045</v>
      </c>
      <c r="G139" s="14">
        <f t="shared" si="2"/>
        <v>-94295</v>
      </c>
    </row>
    <row r="140" spans="2:7" x14ac:dyDescent="0.45">
      <c r="B140" s="12"/>
      <c r="C140" s="12"/>
      <c r="D140" s="13" t="s">
        <v>129</v>
      </c>
      <c r="E140" s="14">
        <v>271231</v>
      </c>
      <c r="F140" s="14">
        <v>251246</v>
      </c>
      <c r="G140" s="14">
        <f t="shared" si="2"/>
        <v>19985</v>
      </c>
    </row>
    <row r="141" spans="2:7" x14ac:dyDescent="0.45">
      <c r="B141" s="12"/>
      <c r="C141" s="12"/>
      <c r="D141" s="13" t="s">
        <v>111</v>
      </c>
      <c r="E141" s="14">
        <f>+E142</f>
        <v>154451</v>
      </c>
      <c r="F141" s="14">
        <f>+F142</f>
        <v>233901</v>
      </c>
      <c r="G141" s="14">
        <f t="shared" si="2"/>
        <v>-79450</v>
      </c>
    </row>
    <row r="142" spans="2:7" x14ac:dyDescent="0.45">
      <c r="B142" s="12"/>
      <c r="C142" s="12"/>
      <c r="D142" s="13" t="s">
        <v>130</v>
      </c>
      <c r="E142" s="14">
        <v>154451</v>
      </c>
      <c r="F142" s="14">
        <v>233901</v>
      </c>
      <c r="G142" s="14">
        <f t="shared" si="2"/>
        <v>-79450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49118364</v>
      </c>
      <c r="F144" s="14">
        <v>49675397</v>
      </c>
      <c r="G144" s="14">
        <f t="shared" si="2"/>
        <v>-557033</v>
      </c>
    </row>
    <row r="145" spans="2:7" x14ac:dyDescent="0.45">
      <c r="B145" s="12"/>
      <c r="C145" s="12"/>
      <c r="D145" s="13" t="s">
        <v>133</v>
      </c>
      <c r="E145" s="14">
        <v>-19372336</v>
      </c>
      <c r="F145" s="14">
        <v>-19605846</v>
      </c>
      <c r="G145" s="14">
        <f t="shared" si="2"/>
        <v>233510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500752588</v>
      </c>
      <c r="F152" s="17">
        <f>+F71+F104+F121+F143+F144+F145+F146+F147+F148+F149+F150</f>
        <v>512417534</v>
      </c>
      <c r="G152" s="17">
        <f t="shared" si="2"/>
        <v>-11664946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34979359</v>
      </c>
      <c r="F153" s="20">
        <f xml:space="preserve"> +F70 - F152</f>
        <v>-25471262</v>
      </c>
      <c r="G153" s="20">
        <f t="shared" si="2"/>
        <v>60450621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>
        <v>2016469</v>
      </c>
      <c r="F154" s="14">
        <v>2298343</v>
      </c>
      <c r="G154" s="14">
        <f t="shared" si="2"/>
        <v>-281874</v>
      </c>
    </row>
    <row r="155" spans="2:7" x14ac:dyDescent="0.45">
      <c r="B155" s="12"/>
      <c r="C155" s="12"/>
      <c r="D155" s="13" t="s">
        <v>144</v>
      </c>
      <c r="E155" s="14">
        <v>36274</v>
      </c>
      <c r="F155" s="14">
        <v>880</v>
      </c>
      <c r="G155" s="14">
        <f t="shared" si="2"/>
        <v>35394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1595635</v>
      </c>
      <c r="F163" s="14">
        <f>+F164+F165+F166+F167</f>
        <v>1312384</v>
      </c>
      <c r="G163" s="14">
        <f t="shared" si="2"/>
        <v>283251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>
        <v>1491747</v>
      </c>
      <c r="F165" s="14">
        <v>1166095</v>
      </c>
      <c r="G165" s="14">
        <f t="shared" si="2"/>
        <v>325652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103888</v>
      </c>
      <c r="F167" s="14">
        <f>+F168</f>
        <v>146289</v>
      </c>
      <c r="G167" s="14">
        <f t="shared" si="2"/>
        <v>-42401</v>
      </c>
    </row>
    <row r="168" spans="2:7" x14ac:dyDescent="0.45">
      <c r="B168" s="12"/>
      <c r="C168" s="12"/>
      <c r="D168" s="13" t="s">
        <v>157</v>
      </c>
      <c r="E168" s="14">
        <v>103888</v>
      </c>
      <c r="F168" s="14">
        <v>146289</v>
      </c>
      <c r="G168" s="14">
        <f t="shared" si="2"/>
        <v>-42401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3648378</v>
      </c>
      <c r="F169" s="17">
        <f>+F154+F155+F156+F157+F158+F159+F160+F161+F162+F163</f>
        <v>3611607</v>
      </c>
      <c r="G169" s="17">
        <f t="shared" si="2"/>
        <v>36771</v>
      </c>
    </row>
    <row r="170" spans="2:7" x14ac:dyDescent="0.45">
      <c r="B170" s="12"/>
      <c r="C170" s="9" t="s">
        <v>61</v>
      </c>
      <c r="D170" s="13" t="s">
        <v>159</v>
      </c>
      <c r="E170" s="14">
        <v>4809391</v>
      </c>
      <c r="F170" s="14">
        <v>5615869</v>
      </c>
      <c r="G170" s="14">
        <f t="shared" si="2"/>
        <v>-806478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1184945</v>
      </c>
      <c r="F178" s="14">
        <f>+F179+F180+F181</f>
        <v>1680451</v>
      </c>
      <c r="G178" s="14">
        <f t="shared" si="2"/>
        <v>-495506</v>
      </c>
    </row>
    <row r="179" spans="2:7" x14ac:dyDescent="0.45">
      <c r="B179" s="12"/>
      <c r="C179" s="12"/>
      <c r="D179" s="13" t="s">
        <v>168</v>
      </c>
      <c r="E179" s="14">
        <v>1184945</v>
      </c>
      <c r="F179" s="14">
        <v>1315637</v>
      </c>
      <c r="G179" s="14">
        <f t="shared" si="2"/>
        <v>-130692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364814</v>
      </c>
      <c r="G181" s="14">
        <f t="shared" si="2"/>
        <v>-364814</v>
      </c>
    </row>
    <row r="182" spans="2:7" x14ac:dyDescent="0.45">
      <c r="B182" s="12"/>
      <c r="C182" s="12"/>
      <c r="D182" s="13" t="s">
        <v>171</v>
      </c>
      <c r="E182" s="14"/>
      <c r="F182" s="14">
        <v>364814</v>
      </c>
      <c r="G182" s="14">
        <f t="shared" si="2"/>
        <v>-364814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5994336</v>
      </c>
      <c r="F183" s="17">
        <f>+F170+F171+F172+F173+F174+F175+F176+F177+F178</f>
        <v>7296320</v>
      </c>
      <c r="G183" s="17">
        <f t="shared" si="2"/>
        <v>-1301984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-2345958</v>
      </c>
      <c r="F184" s="22">
        <f xml:space="preserve"> +F169 - F183</f>
        <v>-3684713</v>
      </c>
      <c r="G184" s="22">
        <f t="shared" si="2"/>
        <v>1338755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32633401</v>
      </c>
      <c r="F185" s="20">
        <f xml:space="preserve"> +F153 +F184</f>
        <v>-29155975</v>
      </c>
      <c r="G185" s="20">
        <f t="shared" si="2"/>
        <v>61789376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>
        <v>47800000</v>
      </c>
      <c r="G202" s="14">
        <f t="shared" si="3"/>
        <v>-47800000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47800000</v>
      </c>
      <c r="G210" s="17">
        <f t="shared" si="3"/>
        <v>-47800000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0</v>
      </c>
      <c r="G212" s="14">
        <f t="shared" si="3"/>
        <v>0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/>
      <c r="G223" s="14">
        <f t="shared" si="3"/>
        <v>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>
        <v>16863200</v>
      </c>
      <c r="F225" s="14">
        <v>11793600</v>
      </c>
      <c r="G225" s="14">
        <f t="shared" si="3"/>
        <v>5069600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0</v>
      </c>
      <c r="F227" s="14">
        <f>+F228+F229</f>
        <v>0</v>
      </c>
      <c r="G227" s="14">
        <f t="shared" si="3"/>
        <v>0</v>
      </c>
    </row>
    <row r="228" spans="2:7" x14ac:dyDescent="0.45">
      <c r="B228" s="12"/>
      <c r="C228" s="12"/>
      <c r="D228" s="13" t="s">
        <v>198</v>
      </c>
      <c r="E228" s="14"/>
      <c r="F228" s="14"/>
      <c r="G228" s="14">
        <f t="shared" si="3"/>
        <v>0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16863200</v>
      </c>
      <c r="F230" s="17">
        <f>+F211+F212+F222+F223+F224+F225+F226+F227</f>
        <v>11793600</v>
      </c>
      <c r="G230" s="17">
        <f t="shared" si="3"/>
        <v>5069600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-16863200</v>
      </c>
      <c r="F231" s="26">
        <f xml:space="preserve"> +F210 - F230</f>
        <v>36006400</v>
      </c>
      <c r="G231" s="26">
        <f t="shared" si="3"/>
        <v>-52869600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15770201</v>
      </c>
      <c r="F232" s="29">
        <f xml:space="preserve"> +F185 +F231</f>
        <v>6850425</v>
      </c>
      <c r="G232" s="29">
        <f t="shared" si="3"/>
        <v>8919776</v>
      </c>
    </row>
    <row r="233" spans="2:7" x14ac:dyDescent="0.45">
      <c r="B233" s="30" t="s">
        <v>221</v>
      </c>
      <c r="C233" s="27" t="s">
        <v>222</v>
      </c>
      <c r="D233" s="28"/>
      <c r="E233" s="29">
        <v>12412660</v>
      </c>
      <c r="F233" s="29">
        <v>5562235</v>
      </c>
      <c r="G233" s="29">
        <f t="shared" si="3"/>
        <v>6850425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28182861</v>
      </c>
      <c r="F234" s="29">
        <f xml:space="preserve"> +F232 +F233</f>
        <v>12412660</v>
      </c>
      <c r="G234" s="29">
        <f t="shared" si="3"/>
        <v>15770201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0</v>
      </c>
      <c r="G236" s="29">
        <f t="shared" si="3"/>
        <v>0</v>
      </c>
    </row>
    <row r="237" spans="2:7" x14ac:dyDescent="0.45">
      <c r="B237" s="31"/>
      <c r="C237" s="32" t="s">
        <v>226</v>
      </c>
      <c r="D237" s="25"/>
      <c r="E237" s="26"/>
      <c r="F237" s="26"/>
      <c r="G237" s="26">
        <f t="shared" si="3"/>
        <v>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0</v>
      </c>
      <c r="G240" s="29">
        <f t="shared" si="3"/>
        <v>0</v>
      </c>
    </row>
    <row r="241" spans="2:7" x14ac:dyDescent="0.45">
      <c r="B241" s="31"/>
      <c r="C241" s="32" t="s">
        <v>230</v>
      </c>
      <c r="D241" s="25"/>
      <c r="E241" s="26"/>
      <c r="F241" s="26"/>
      <c r="G241" s="26">
        <f t="shared" si="3"/>
        <v>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28182861</v>
      </c>
      <c r="F245" s="29">
        <f xml:space="preserve"> +F234 +F235 +F236 - F240</f>
        <v>12412660</v>
      </c>
      <c r="G245" s="29">
        <f t="shared" si="3"/>
        <v>15770201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D5773-0B17-4CAF-BE43-C51E9737AD33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239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166925894</v>
      </c>
      <c r="F6" s="11">
        <f>+F7+F11+F18+F25+F28+F32+F45</f>
        <v>154241684</v>
      </c>
      <c r="G6" s="11">
        <f>E6-F6</f>
        <v>12684210</v>
      </c>
    </row>
    <row r="7" spans="2:7" x14ac:dyDescent="0.45">
      <c r="B7" s="12"/>
      <c r="C7" s="12"/>
      <c r="D7" s="13" t="s">
        <v>11</v>
      </c>
      <c r="E7" s="14">
        <f>+E8+E9+E10</f>
        <v>130381438</v>
      </c>
      <c r="F7" s="14">
        <f>+F8+F9+F10</f>
        <v>121280846</v>
      </c>
      <c r="G7" s="14">
        <f t="shared" ref="G7:G70" si="0">E7-F7</f>
        <v>9100592</v>
      </c>
    </row>
    <row r="8" spans="2:7" x14ac:dyDescent="0.45">
      <c r="B8" s="12"/>
      <c r="C8" s="12"/>
      <c r="D8" s="13" t="s">
        <v>12</v>
      </c>
      <c r="E8" s="14">
        <v>116209643</v>
      </c>
      <c r="F8" s="14">
        <v>108296400</v>
      </c>
      <c r="G8" s="14">
        <f t="shared" si="0"/>
        <v>7913243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>
        <v>14171795</v>
      </c>
      <c r="F10" s="14">
        <v>12984446</v>
      </c>
      <c r="G10" s="14">
        <f t="shared" si="0"/>
        <v>1187349</v>
      </c>
    </row>
    <row r="11" spans="2:7" x14ac:dyDescent="0.45">
      <c r="B11" s="12"/>
      <c r="C11" s="12"/>
      <c r="D11" s="13" t="s">
        <v>15</v>
      </c>
      <c r="E11" s="14">
        <f>+E12+E13+E14+E15+E16+E17</f>
        <v>5269719</v>
      </c>
      <c r="F11" s="14">
        <f>+F12+F13+F14+F15+F16+F17</f>
        <v>4087968</v>
      </c>
      <c r="G11" s="14">
        <f t="shared" si="0"/>
        <v>1181751</v>
      </c>
    </row>
    <row r="12" spans="2:7" x14ac:dyDescent="0.45">
      <c r="B12" s="12"/>
      <c r="C12" s="12"/>
      <c r="D12" s="13" t="s">
        <v>12</v>
      </c>
      <c r="E12" s="14">
        <v>4474049</v>
      </c>
      <c r="F12" s="14">
        <v>3200336</v>
      </c>
      <c r="G12" s="14">
        <f t="shared" si="0"/>
        <v>1273713</v>
      </c>
    </row>
    <row r="13" spans="2:7" x14ac:dyDescent="0.45">
      <c r="B13" s="12"/>
      <c r="C13" s="12"/>
      <c r="D13" s="13" t="s">
        <v>16</v>
      </c>
      <c r="E13" s="14"/>
      <c r="F13" s="14">
        <v>8479</v>
      </c>
      <c r="G13" s="14">
        <f t="shared" si="0"/>
        <v>-8479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>
        <v>795670</v>
      </c>
      <c r="F15" s="14">
        <v>878210</v>
      </c>
      <c r="G15" s="14">
        <f t="shared" si="0"/>
        <v>-82540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/>
      <c r="F17" s="14">
        <v>943</v>
      </c>
      <c r="G17" s="14">
        <f t="shared" si="0"/>
        <v>-943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27669330</v>
      </c>
      <c r="F32" s="14">
        <f>+F33+F34+F35+F36+F37+F38+F39+F40+F41+F42+F43+F44</f>
        <v>26343864</v>
      </c>
      <c r="G32" s="14">
        <f t="shared" si="0"/>
        <v>1325466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>
        <v>102410</v>
      </c>
      <c r="F36" s="14">
        <v>247826</v>
      </c>
      <c r="G36" s="14">
        <f t="shared" si="0"/>
        <v>-145416</v>
      </c>
    </row>
    <row r="37" spans="2:7" x14ac:dyDescent="0.45">
      <c r="B37" s="12"/>
      <c r="C37" s="12"/>
      <c r="D37" s="13" t="s">
        <v>34</v>
      </c>
      <c r="E37" s="14">
        <v>13066358</v>
      </c>
      <c r="F37" s="14">
        <v>12371430</v>
      </c>
      <c r="G37" s="14">
        <f t="shared" si="0"/>
        <v>694928</v>
      </c>
    </row>
    <row r="38" spans="2:7" x14ac:dyDescent="0.45">
      <c r="B38" s="12"/>
      <c r="C38" s="12"/>
      <c r="D38" s="13" t="s">
        <v>35</v>
      </c>
      <c r="E38" s="14">
        <v>3295940</v>
      </c>
      <c r="F38" s="14">
        <v>3199731</v>
      </c>
      <c r="G38" s="14">
        <f t="shared" si="0"/>
        <v>96209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>
        <v>7668047</v>
      </c>
      <c r="F40" s="14">
        <v>6488458</v>
      </c>
      <c r="G40" s="14">
        <f t="shared" si="0"/>
        <v>1179589</v>
      </c>
    </row>
    <row r="41" spans="2:7" x14ac:dyDescent="0.45">
      <c r="B41" s="12"/>
      <c r="C41" s="12"/>
      <c r="D41" s="13" t="s">
        <v>38</v>
      </c>
      <c r="E41" s="14">
        <v>3536575</v>
      </c>
      <c r="F41" s="14">
        <v>4036419</v>
      </c>
      <c r="G41" s="14">
        <f t="shared" si="0"/>
        <v>-499844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3605407</v>
      </c>
      <c r="F45" s="14">
        <f>+F46+F47+F48+F49+F50+F51+F52+F53+F54</f>
        <v>2529006</v>
      </c>
      <c r="G45" s="14">
        <f t="shared" si="0"/>
        <v>1076401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>
        <v>3605407</v>
      </c>
      <c r="F47" s="14">
        <v>2529006</v>
      </c>
      <c r="G47" s="14">
        <f t="shared" si="0"/>
        <v>1076401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/>
      <c r="G68" s="14">
        <f t="shared" si="0"/>
        <v>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166925894</v>
      </c>
      <c r="F70" s="17">
        <f>+F6+F55+F65+F68+F69</f>
        <v>154241684</v>
      </c>
      <c r="G70" s="17">
        <f t="shared" si="0"/>
        <v>12684210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102200814</v>
      </c>
      <c r="F71" s="14">
        <f>+F72+F73+F94+F95+F96+F97+F98+F99+F100+F101+F102</f>
        <v>71816207</v>
      </c>
      <c r="G71" s="14">
        <f t="shared" ref="G71:G134" si="1">E71-F71</f>
        <v>30384607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42843179</v>
      </c>
      <c r="F73" s="14">
        <f>+F74+F75+F76+F77+F78+F79+F80+F81+F82+F83+F84+F85+F86+F87+F88+F89+F90+F91+F92+F93</f>
        <v>39867622</v>
      </c>
      <c r="G73" s="14">
        <f t="shared" si="1"/>
        <v>2975557</v>
      </c>
    </row>
    <row r="74" spans="2:7" x14ac:dyDescent="0.45">
      <c r="B74" s="12"/>
      <c r="C74" s="12"/>
      <c r="D74" s="13" t="s">
        <v>65</v>
      </c>
      <c r="E74" s="14">
        <v>25893111</v>
      </c>
      <c r="F74" s="14">
        <v>25651737</v>
      </c>
      <c r="G74" s="14">
        <f t="shared" si="1"/>
        <v>241374</v>
      </c>
    </row>
    <row r="75" spans="2:7" x14ac:dyDescent="0.45">
      <c r="B75" s="12"/>
      <c r="C75" s="12"/>
      <c r="D75" s="13" t="s">
        <v>66</v>
      </c>
      <c r="E75" s="14">
        <v>1005000</v>
      </c>
      <c r="F75" s="14">
        <v>691500</v>
      </c>
      <c r="G75" s="14">
        <f t="shared" si="1"/>
        <v>313500</v>
      </c>
    </row>
    <row r="76" spans="2:7" x14ac:dyDescent="0.45">
      <c r="B76" s="12"/>
      <c r="C76" s="12"/>
      <c r="D76" s="13" t="s">
        <v>67</v>
      </c>
      <c r="E76" s="14">
        <v>1020000</v>
      </c>
      <c r="F76" s="14">
        <v>1017000</v>
      </c>
      <c r="G76" s="14">
        <f t="shared" si="1"/>
        <v>3000</v>
      </c>
    </row>
    <row r="77" spans="2:7" x14ac:dyDescent="0.45">
      <c r="B77" s="12"/>
      <c r="C77" s="12"/>
      <c r="D77" s="13" t="s">
        <v>68</v>
      </c>
      <c r="E77" s="14">
        <v>136012</v>
      </c>
      <c r="F77" s="14">
        <v>223400</v>
      </c>
      <c r="G77" s="14">
        <f t="shared" si="1"/>
        <v>-87388</v>
      </c>
    </row>
    <row r="78" spans="2:7" x14ac:dyDescent="0.45">
      <c r="B78" s="12"/>
      <c r="C78" s="12"/>
      <c r="D78" s="13" t="s">
        <v>69</v>
      </c>
      <c r="E78" s="14">
        <v>470000</v>
      </c>
      <c r="F78" s="14">
        <v>516000</v>
      </c>
      <c r="G78" s="14">
        <f t="shared" si="1"/>
        <v>-46000</v>
      </c>
    </row>
    <row r="79" spans="2:7" x14ac:dyDescent="0.45">
      <c r="B79" s="12"/>
      <c r="C79" s="12"/>
      <c r="D79" s="13" t="s">
        <v>70</v>
      </c>
      <c r="E79" s="14">
        <v>180000</v>
      </c>
      <c r="F79" s="14">
        <v>436800</v>
      </c>
      <c r="G79" s="14">
        <f t="shared" si="1"/>
        <v>-256800</v>
      </c>
    </row>
    <row r="80" spans="2:7" x14ac:dyDescent="0.45">
      <c r="B80" s="12"/>
      <c r="C80" s="12"/>
      <c r="D80" s="13" t="s">
        <v>71</v>
      </c>
      <c r="E80" s="14">
        <v>48759</v>
      </c>
      <c r="F80" s="14">
        <v>50000</v>
      </c>
      <c r="G80" s="14">
        <f t="shared" si="1"/>
        <v>-1241</v>
      </c>
    </row>
    <row r="81" spans="2:7" x14ac:dyDescent="0.45">
      <c r="B81" s="12"/>
      <c r="C81" s="12"/>
      <c r="D81" s="13" t="s">
        <v>72</v>
      </c>
      <c r="E81" s="14">
        <v>2070000</v>
      </c>
      <c r="F81" s="14">
        <v>2388000</v>
      </c>
      <c r="G81" s="14">
        <f t="shared" si="1"/>
        <v>-318000</v>
      </c>
    </row>
    <row r="82" spans="2:7" x14ac:dyDescent="0.45">
      <c r="B82" s="12"/>
      <c r="C82" s="12"/>
      <c r="D82" s="13" t="s">
        <v>73</v>
      </c>
      <c r="E82" s="14">
        <v>1321500</v>
      </c>
      <c r="F82" s="14">
        <v>1136609</v>
      </c>
      <c r="G82" s="14">
        <f t="shared" si="1"/>
        <v>184891</v>
      </c>
    </row>
    <row r="83" spans="2:7" x14ac:dyDescent="0.45">
      <c r="B83" s="12"/>
      <c r="C83" s="12"/>
      <c r="D83" s="13" t="s">
        <v>74</v>
      </c>
      <c r="E83" s="14">
        <v>86000</v>
      </c>
      <c r="F83" s="14">
        <v>122000</v>
      </c>
      <c r="G83" s="14">
        <f t="shared" si="1"/>
        <v>-36000</v>
      </c>
    </row>
    <row r="84" spans="2:7" x14ac:dyDescent="0.45">
      <c r="B84" s="12"/>
      <c r="C84" s="12"/>
      <c r="D84" s="13" t="s">
        <v>75</v>
      </c>
      <c r="E84" s="14">
        <v>1300000</v>
      </c>
      <c r="F84" s="14"/>
      <c r="G84" s="14">
        <f t="shared" si="1"/>
        <v>1300000</v>
      </c>
    </row>
    <row r="85" spans="2:7" x14ac:dyDescent="0.45">
      <c r="B85" s="12"/>
      <c r="C85" s="12"/>
      <c r="D85" s="13" t="s">
        <v>76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77</v>
      </c>
      <c r="E86" s="14">
        <v>4066000</v>
      </c>
      <c r="F86" s="14">
        <v>4103600</v>
      </c>
      <c r="G86" s="14">
        <f t="shared" si="1"/>
        <v>-37600</v>
      </c>
    </row>
    <row r="87" spans="2:7" x14ac:dyDescent="0.45">
      <c r="B87" s="12"/>
      <c r="C87" s="12"/>
      <c r="D87" s="13" t="s">
        <v>78</v>
      </c>
      <c r="E87" s="14">
        <v>1399400</v>
      </c>
      <c r="F87" s="14"/>
      <c r="G87" s="14">
        <f t="shared" si="1"/>
        <v>1399400</v>
      </c>
    </row>
    <row r="88" spans="2:7" x14ac:dyDescent="0.45">
      <c r="B88" s="12"/>
      <c r="C88" s="12"/>
      <c r="D88" s="13" t="s">
        <v>79</v>
      </c>
      <c r="E88" s="14">
        <v>1738071</v>
      </c>
      <c r="F88" s="14">
        <v>1702720</v>
      </c>
      <c r="G88" s="14">
        <f t="shared" si="1"/>
        <v>35351</v>
      </c>
    </row>
    <row r="89" spans="2:7" x14ac:dyDescent="0.45">
      <c r="B89" s="12"/>
      <c r="C89" s="12"/>
      <c r="D89" s="13" t="s">
        <v>80</v>
      </c>
      <c r="E89" s="14">
        <v>92425</v>
      </c>
      <c r="F89" s="14">
        <v>79140</v>
      </c>
      <c r="G89" s="14">
        <f t="shared" si="1"/>
        <v>13285</v>
      </c>
    </row>
    <row r="90" spans="2:7" x14ac:dyDescent="0.45">
      <c r="B90" s="12"/>
      <c r="C90" s="12"/>
      <c r="D90" s="13" t="s">
        <v>81</v>
      </c>
      <c r="E90" s="14">
        <v>1769701</v>
      </c>
      <c r="F90" s="14">
        <v>666916</v>
      </c>
      <c r="G90" s="14">
        <f t="shared" si="1"/>
        <v>1102785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247200</v>
      </c>
      <c r="F93" s="14">
        <v>1082200</v>
      </c>
      <c r="G93" s="14">
        <f t="shared" si="1"/>
        <v>-835000</v>
      </c>
    </row>
    <row r="94" spans="2:7" x14ac:dyDescent="0.45">
      <c r="B94" s="12"/>
      <c r="C94" s="12"/>
      <c r="D94" s="13" t="s">
        <v>85</v>
      </c>
      <c r="E94" s="14">
        <v>4087240</v>
      </c>
      <c r="F94" s="14">
        <v>4736869</v>
      </c>
      <c r="G94" s="14">
        <f t="shared" si="1"/>
        <v>-649629</v>
      </c>
    </row>
    <row r="95" spans="2:7" x14ac:dyDescent="0.45">
      <c r="B95" s="12"/>
      <c r="C95" s="12"/>
      <c r="D95" s="13" t="s">
        <v>86</v>
      </c>
      <c r="E95" s="14">
        <v>2549000</v>
      </c>
      <c r="F95" s="14">
        <v>2476127</v>
      </c>
      <c r="G95" s="14">
        <f t="shared" si="1"/>
        <v>72873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11516174</v>
      </c>
      <c r="F97" s="14">
        <v>9783382</v>
      </c>
      <c r="G97" s="14">
        <f t="shared" si="1"/>
        <v>1732792</v>
      </c>
    </row>
    <row r="98" spans="2:7" x14ac:dyDescent="0.45">
      <c r="B98" s="12"/>
      <c r="C98" s="12"/>
      <c r="D98" s="13" t="s">
        <v>89</v>
      </c>
      <c r="E98" s="14">
        <v>23889869</v>
      </c>
      <c r="F98" s="14">
        <v>8621587</v>
      </c>
      <c r="G98" s="14">
        <f t="shared" si="1"/>
        <v>15268282</v>
      </c>
    </row>
    <row r="99" spans="2:7" x14ac:dyDescent="0.45">
      <c r="B99" s="12"/>
      <c r="C99" s="12"/>
      <c r="D99" s="13" t="s">
        <v>90</v>
      </c>
      <c r="E99" s="14">
        <v>1532117</v>
      </c>
      <c r="F99" s="14">
        <v>583336</v>
      </c>
      <c r="G99" s="14">
        <f t="shared" si="1"/>
        <v>948781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15783235</v>
      </c>
      <c r="F102" s="14">
        <f>+F103</f>
        <v>5747284</v>
      </c>
      <c r="G102" s="14">
        <f t="shared" si="1"/>
        <v>10035951</v>
      </c>
    </row>
    <row r="103" spans="2:7" x14ac:dyDescent="0.45">
      <c r="B103" s="12"/>
      <c r="C103" s="12"/>
      <c r="D103" s="13" t="s">
        <v>94</v>
      </c>
      <c r="E103" s="14">
        <v>15783235</v>
      </c>
      <c r="F103" s="14">
        <v>5747284</v>
      </c>
      <c r="G103" s="14">
        <f t="shared" si="1"/>
        <v>10035951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27147515</v>
      </c>
      <c r="F104" s="14">
        <f>+F105+F106+F107+F108+F109+F110+F111+F112+F113+F114+F115+F116+F117+F118+F119+F120</f>
        <v>26531019</v>
      </c>
      <c r="G104" s="14">
        <f t="shared" si="1"/>
        <v>616496</v>
      </c>
    </row>
    <row r="105" spans="2:7" x14ac:dyDescent="0.45">
      <c r="B105" s="12"/>
      <c r="C105" s="12"/>
      <c r="D105" s="13" t="s">
        <v>96</v>
      </c>
      <c r="E105" s="14">
        <v>12160137</v>
      </c>
      <c r="F105" s="14">
        <v>11359713</v>
      </c>
      <c r="G105" s="14">
        <f t="shared" si="1"/>
        <v>800424</v>
      </c>
    </row>
    <row r="106" spans="2:7" x14ac:dyDescent="0.45">
      <c r="B106" s="12"/>
      <c r="C106" s="12"/>
      <c r="D106" s="13" t="s">
        <v>97</v>
      </c>
      <c r="E106" s="14">
        <v>4133801</v>
      </c>
      <c r="F106" s="14">
        <v>4027290</v>
      </c>
      <c r="G106" s="14">
        <f t="shared" si="1"/>
        <v>106511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317658</v>
      </c>
      <c r="F108" s="14">
        <v>947183</v>
      </c>
      <c r="G108" s="14">
        <f t="shared" si="1"/>
        <v>-629525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500061</v>
      </c>
      <c r="F110" s="14">
        <v>362954</v>
      </c>
      <c r="G110" s="14">
        <f t="shared" si="1"/>
        <v>137107</v>
      </c>
    </row>
    <row r="111" spans="2:7" x14ac:dyDescent="0.45">
      <c r="B111" s="12"/>
      <c r="C111" s="12"/>
      <c r="D111" s="13" t="s">
        <v>102</v>
      </c>
      <c r="E111" s="14">
        <v>77000</v>
      </c>
      <c r="F111" s="14">
        <v>62238</v>
      </c>
      <c r="G111" s="14">
        <f t="shared" si="1"/>
        <v>14762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8537735</v>
      </c>
      <c r="F114" s="14">
        <v>8032192</v>
      </c>
      <c r="G114" s="14">
        <f t="shared" si="1"/>
        <v>505543</v>
      </c>
    </row>
    <row r="115" spans="2:7" x14ac:dyDescent="0.45">
      <c r="B115" s="12"/>
      <c r="C115" s="12"/>
      <c r="D115" s="13" t="s">
        <v>106</v>
      </c>
      <c r="E115" s="14"/>
      <c r="F115" s="14"/>
      <c r="G115" s="14">
        <f t="shared" si="1"/>
        <v>0</v>
      </c>
    </row>
    <row r="116" spans="2:7" x14ac:dyDescent="0.45">
      <c r="B116" s="12"/>
      <c r="C116" s="12"/>
      <c r="D116" s="13" t="s">
        <v>107</v>
      </c>
      <c r="E116" s="14">
        <v>873057</v>
      </c>
      <c r="F116" s="14">
        <v>1111420</v>
      </c>
      <c r="G116" s="14">
        <f t="shared" si="1"/>
        <v>-238363</v>
      </c>
    </row>
    <row r="117" spans="2:7" x14ac:dyDescent="0.45">
      <c r="B117" s="12"/>
      <c r="C117" s="12"/>
      <c r="D117" s="13" t="s">
        <v>108</v>
      </c>
      <c r="E117" s="14">
        <v>149333</v>
      </c>
      <c r="F117" s="14">
        <v>537567</v>
      </c>
      <c r="G117" s="14">
        <f t="shared" si="1"/>
        <v>-388234</v>
      </c>
    </row>
    <row r="118" spans="2:7" x14ac:dyDescent="0.45">
      <c r="B118" s="12"/>
      <c r="C118" s="12"/>
      <c r="D118" s="13" t="s">
        <v>109</v>
      </c>
      <c r="E118" s="14">
        <v>354115</v>
      </c>
      <c r="F118" s="14">
        <v>80454</v>
      </c>
      <c r="G118" s="14">
        <f t="shared" si="1"/>
        <v>273661</v>
      </c>
    </row>
    <row r="119" spans="2:7" x14ac:dyDescent="0.45">
      <c r="B119" s="12"/>
      <c r="C119" s="12"/>
      <c r="D119" s="13" t="s">
        <v>110</v>
      </c>
      <c r="E119" s="14">
        <v>35258</v>
      </c>
      <c r="F119" s="14"/>
      <c r="G119" s="14">
        <f t="shared" si="1"/>
        <v>35258</v>
      </c>
    </row>
    <row r="120" spans="2:7" x14ac:dyDescent="0.45">
      <c r="B120" s="12"/>
      <c r="C120" s="12"/>
      <c r="D120" s="13" t="s">
        <v>111</v>
      </c>
      <c r="E120" s="14">
        <v>9360</v>
      </c>
      <c r="F120" s="14">
        <v>10008</v>
      </c>
      <c r="G120" s="14">
        <f t="shared" si="1"/>
        <v>-648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21907754</v>
      </c>
      <c r="F121" s="14">
        <f>+F122+F123+F124+F125+F126+F127+F128+F129+F130+F131+F132+F133+F134+F135+F136+F137+F138+F139+F140+F141</f>
        <v>15176381</v>
      </c>
      <c r="G121" s="14">
        <f t="shared" si="1"/>
        <v>6731373</v>
      </c>
    </row>
    <row r="122" spans="2:7" x14ac:dyDescent="0.45">
      <c r="B122" s="12"/>
      <c r="C122" s="12"/>
      <c r="D122" s="13" t="s">
        <v>113</v>
      </c>
      <c r="E122" s="14">
        <v>545351</v>
      </c>
      <c r="F122" s="14">
        <v>266731</v>
      </c>
      <c r="G122" s="14">
        <f t="shared" si="1"/>
        <v>278620</v>
      </c>
    </row>
    <row r="123" spans="2:7" x14ac:dyDescent="0.45">
      <c r="B123" s="12"/>
      <c r="C123" s="12"/>
      <c r="D123" s="13" t="s">
        <v>114</v>
      </c>
      <c r="E123" s="14">
        <v>292677</v>
      </c>
      <c r="F123" s="14">
        <v>7625</v>
      </c>
      <c r="G123" s="14">
        <f t="shared" si="1"/>
        <v>285052</v>
      </c>
    </row>
    <row r="124" spans="2:7" x14ac:dyDescent="0.45">
      <c r="B124" s="12"/>
      <c r="C124" s="12"/>
      <c r="D124" s="13" t="s">
        <v>115</v>
      </c>
      <c r="E124" s="14">
        <v>196303</v>
      </c>
      <c r="F124" s="14">
        <v>22719</v>
      </c>
      <c r="G124" s="14">
        <f t="shared" si="1"/>
        <v>173584</v>
      </c>
    </row>
    <row r="125" spans="2:7" x14ac:dyDescent="0.45">
      <c r="B125" s="12"/>
      <c r="C125" s="12"/>
      <c r="D125" s="13" t="s">
        <v>116</v>
      </c>
      <c r="E125" s="14">
        <v>1272345</v>
      </c>
      <c r="F125" s="14">
        <v>191563</v>
      </c>
      <c r="G125" s="14">
        <f t="shared" si="1"/>
        <v>1080782</v>
      </c>
    </row>
    <row r="126" spans="2:7" x14ac:dyDescent="0.45">
      <c r="B126" s="12"/>
      <c r="C126" s="12"/>
      <c r="D126" s="13" t="s">
        <v>117</v>
      </c>
      <c r="E126" s="14">
        <v>356147</v>
      </c>
      <c r="F126" s="14">
        <v>187932</v>
      </c>
      <c r="G126" s="14">
        <f t="shared" si="1"/>
        <v>168215</v>
      </c>
    </row>
    <row r="127" spans="2:7" x14ac:dyDescent="0.45">
      <c r="B127" s="12"/>
      <c r="C127" s="12"/>
      <c r="D127" s="13" t="s">
        <v>118</v>
      </c>
      <c r="E127" s="14"/>
      <c r="F127" s="14"/>
      <c r="G127" s="14">
        <f t="shared" si="1"/>
        <v>0</v>
      </c>
    </row>
    <row r="128" spans="2:7" x14ac:dyDescent="0.45">
      <c r="B128" s="12"/>
      <c r="C128" s="12"/>
      <c r="D128" s="13" t="s">
        <v>119</v>
      </c>
      <c r="E128" s="14">
        <v>1994909</v>
      </c>
      <c r="F128" s="14">
        <v>623730</v>
      </c>
      <c r="G128" s="14">
        <f t="shared" si="1"/>
        <v>1371179</v>
      </c>
    </row>
    <row r="129" spans="2:7" x14ac:dyDescent="0.45">
      <c r="B129" s="12"/>
      <c r="C129" s="12"/>
      <c r="D129" s="13" t="s">
        <v>120</v>
      </c>
      <c r="E129" s="14">
        <v>338138</v>
      </c>
      <c r="F129" s="14">
        <v>228663</v>
      </c>
      <c r="G129" s="14">
        <f t="shared" si="1"/>
        <v>109475</v>
      </c>
    </row>
    <row r="130" spans="2:7" x14ac:dyDescent="0.45">
      <c r="B130" s="12"/>
      <c r="C130" s="12"/>
      <c r="D130" s="13" t="s">
        <v>121</v>
      </c>
      <c r="E130" s="14"/>
      <c r="F130" s="14"/>
      <c r="G130" s="14">
        <f t="shared" si="1"/>
        <v>0</v>
      </c>
    </row>
    <row r="131" spans="2:7" x14ac:dyDescent="0.45">
      <c r="B131" s="12"/>
      <c r="C131" s="12"/>
      <c r="D131" s="13" t="s">
        <v>122</v>
      </c>
      <c r="E131" s="14">
        <v>65691</v>
      </c>
      <c r="F131" s="14">
        <v>145824</v>
      </c>
      <c r="G131" s="14">
        <f t="shared" si="1"/>
        <v>-80133</v>
      </c>
    </row>
    <row r="132" spans="2:7" x14ac:dyDescent="0.45">
      <c r="B132" s="12"/>
      <c r="C132" s="12"/>
      <c r="D132" s="13" t="s">
        <v>123</v>
      </c>
      <c r="E132" s="14">
        <v>15554222</v>
      </c>
      <c r="F132" s="14">
        <v>12848219</v>
      </c>
      <c r="G132" s="14">
        <f t="shared" si="1"/>
        <v>2706003</v>
      </c>
    </row>
    <row r="133" spans="2:7" x14ac:dyDescent="0.45">
      <c r="B133" s="12"/>
      <c r="C133" s="12"/>
      <c r="D133" s="13" t="s">
        <v>124</v>
      </c>
      <c r="E133" s="14">
        <v>222756</v>
      </c>
      <c r="F133" s="14">
        <v>152837</v>
      </c>
      <c r="G133" s="14">
        <f t="shared" si="1"/>
        <v>69919</v>
      </c>
    </row>
    <row r="134" spans="2:7" x14ac:dyDescent="0.45">
      <c r="B134" s="12"/>
      <c r="C134" s="12"/>
      <c r="D134" s="13" t="s">
        <v>108</v>
      </c>
      <c r="E134" s="14"/>
      <c r="F134" s="14">
        <v>26250</v>
      </c>
      <c r="G134" s="14">
        <f t="shared" si="1"/>
        <v>-26250</v>
      </c>
    </row>
    <row r="135" spans="2:7" x14ac:dyDescent="0.45">
      <c r="B135" s="12"/>
      <c r="C135" s="12"/>
      <c r="D135" s="13" t="s">
        <v>109</v>
      </c>
      <c r="E135" s="14"/>
      <c r="F135" s="14">
        <v>64627</v>
      </c>
      <c r="G135" s="14">
        <f t="shared" ref="G135:G198" si="2">E135-F135</f>
        <v>-64627</v>
      </c>
    </row>
    <row r="136" spans="2:7" x14ac:dyDescent="0.45">
      <c r="B136" s="12"/>
      <c r="C136" s="12"/>
      <c r="D136" s="13" t="s">
        <v>125</v>
      </c>
      <c r="E136" s="14">
        <v>590365</v>
      </c>
      <c r="F136" s="14">
        <v>165829</v>
      </c>
      <c r="G136" s="14">
        <f t="shared" si="2"/>
        <v>424536</v>
      </c>
    </row>
    <row r="137" spans="2:7" x14ac:dyDescent="0.45">
      <c r="B137" s="12"/>
      <c r="C137" s="12"/>
      <c r="D137" s="13" t="s">
        <v>126</v>
      </c>
      <c r="E137" s="14">
        <v>123250</v>
      </c>
      <c r="F137" s="14">
        <v>58323</v>
      </c>
      <c r="G137" s="14">
        <f t="shared" si="2"/>
        <v>64927</v>
      </c>
    </row>
    <row r="138" spans="2:7" x14ac:dyDescent="0.45">
      <c r="B138" s="12"/>
      <c r="C138" s="12"/>
      <c r="D138" s="13" t="s">
        <v>127</v>
      </c>
      <c r="E138" s="14">
        <v>170398</v>
      </c>
      <c r="F138" s="14">
        <v>65798</v>
      </c>
      <c r="G138" s="14">
        <f t="shared" si="2"/>
        <v>104600</v>
      </c>
    </row>
    <row r="139" spans="2:7" x14ac:dyDescent="0.45">
      <c r="B139" s="12"/>
      <c r="C139" s="12"/>
      <c r="D139" s="13" t="s">
        <v>128</v>
      </c>
      <c r="E139" s="14">
        <v>14375</v>
      </c>
      <c r="F139" s="14">
        <v>10757</v>
      </c>
      <c r="G139" s="14">
        <f t="shared" si="2"/>
        <v>3618</v>
      </c>
    </row>
    <row r="140" spans="2:7" x14ac:dyDescent="0.45">
      <c r="B140" s="12"/>
      <c r="C140" s="12"/>
      <c r="D140" s="13" t="s">
        <v>129</v>
      </c>
      <c r="E140" s="14">
        <v>93600</v>
      </c>
      <c r="F140" s="14">
        <v>77254</v>
      </c>
      <c r="G140" s="14">
        <f t="shared" si="2"/>
        <v>16346</v>
      </c>
    </row>
    <row r="141" spans="2:7" x14ac:dyDescent="0.45">
      <c r="B141" s="12"/>
      <c r="C141" s="12"/>
      <c r="D141" s="13" t="s">
        <v>111</v>
      </c>
      <c r="E141" s="14">
        <f>+E142</f>
        <v>77227</v>
      </c>
      <c r="F141" s="14">
        <f>+F142</f>
        <v>31700</v>
      </c>
      <c r="G141" s="14">
        <f t="shared" si="2"/>
        <v>45527</v>
      </c>
    </row>
    <row r="142" spans="2:7" x14ac:dyDescent="0.45">
      <c r="B142" s="12"/>
      <c r="C142" s="12"/>
      <c r="D142" s="13" t="s">
        <v>130</v>
      </c>
      <c r="E142" s="14">
        <v>77227</v>
      </c>
      <c r="F142" s="14">
        <v>31700</v>
      </c>
      <c r="G142" s="14">
        <f t="shared" si="2"/>
        <v>45527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11538206</v>
      </c>
      <c r="F144" s="14">
        <v>11538603</v>
      </c>
      <c r="G144" s="14">
        <f t="shared" si="2"/>
        <v>-397</v>
      </c>
    </row>
    <row r="145" spans="2:7" x14ac:dyDescent="0.45">
      <c r="B145" s="12"/>
      <c r="C145" s="12"/>
      <c r="D145" s="13" t="s">
        <v>133</v>
      </c>
      <c r="E145" s="14">
        <v>-4524513</v>
      </c>
      <c r="F145" s="14">
        <v>-4524555</v>
      </c>
      <c r="G145" s="14">
        <f t="shared" si="2"/>
        <v>42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158269776</v>
      </c>
      <c r="F152" s="17">
        <f>+F71+F104+F121+F143+F144+F145+F146+F147+F148+F149+F150</f>
        <v>120537655</v>
      </c>
      <c r="G152" s="17">
        <f t="shared" si="2"/>
        <v>37732121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8656118</v>
      </c>
      <c r="F153" s="20">
        <f xml:space="preserve"> +F70 - F152</f>
        <v>33704029</v>
      </c>
      <c r="G153" s="20">
        <f t="shared" si="2"/>
        <v>-25047911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>
        <v>716555</v>
      </c>
      <c r="F154" s="14">
        <v>766113</v>
      </c>
      <c r="G154" s="14">
        <f t="shared" si="2"/>
        <v>-49558</v>
      </c>
    </row>
    <row r="155" spans="2:7" x14ac:dyDescent="0.45">
      <c r="B155" s="12"/>
      <c r="C155" s="12"/>
      <c r="D155" s="13" t="s">
        <v>144</v>
      </c>
      <c r="E155" s="14">
        <v>24853</v>
      </c>
      <c r="F155" s="14">
        <v>690</v>
      </c>
      <c r="G155" s="14">
        <f t="shared" si="2"/>
        <v>24163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318410</v>
      </c>
      <c r="F163" s="14">
        <f>+F164+F165+F166+F167</f>
        <v>391434</v>
      </c>
      <c r="G163" s="14">
        <f t="shared" si="2"/>
        <v>-73024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>
        <v>306682</v>
      </c>
      <c r="F165" s="14">
        <v>333000</v>
      </c>
      <c r="G165" s="14">
        <f t="shared" si="2"/>
        <v>-26318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11728</v>
      </c>
      <c r="F167" s="14">
        <f>+F168</f>
        <v>58434</v>
      </c>
      <c r="G167" s="14">
        <f t="shared" si="2"/>
        <v>-46706</v>
      </c>
    </row>
    <row r="168" spans="2:7" x14ac:dyDescent="0.45">
      <c r="B168" s="12"/>
      <c r="C168" s="12"/>
      <c r="D168" s="13" t="s">
        <v>157</v>
      </c>
      <c r="E168" s="14">
        <v>11728</v>
      </c>
      <c r="F168" s="14">
        <v>58434</v>
      </c>
      <c r="G168" s="14">
        <f t="shared" si="2"/>
        <v>-46706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1059818</v>
      </c>
      <c r="F169" s="17">
        <f>+F154+F155+F156+F157+F158+F159+F160+F161+F162+F163</f>
        <v>1158237</v>
      </c>
      <c r="G169" s="17">
        <f t="shared" si="2"/>
        <v>-98419</v>
      </c>
    </row>
    <row r="170" spans="2:7" x14ac:dyDescent="0.45">
      <c r="B170" s="12"/>
      <c r="C170" s="9" t="s">
        <v>61</v>
      </c>
      <c r="D170" s="13" t="s">
        <v>159</v>
      </c>
      <c r="E170" s="14">
        <v>1748867</v>
      </c>
      <c r="F170" s="14">
        <v>1871955</v>
      </c>
      <c r="G170" s="14">
        <f t="shared" si="2"/>
        <v>-123088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592474</v>
      </c>
      <c r="F178" s="14">
        <f>+F179+F180+F181</f>
        <v>248014</v>
      </c>
      <c r="G178" s="14">
        <f t="shared" si="2"/>
        <v>344460</v>
      </c>
    </row>
    <row r="179" spans="2:7" x14ac:dyDescent="0.45">
      <c r="B179" s="12"/>
      <c r="C179" s="12"/>
      <c r="D179" s="13" t="s">
        <v>168</v>
      </c>
      <c r="E179" s="14">
        <v>592474</v>
      </c>
      <c r="F179" s="14">
        <v>187948</v>
      </c>
      <c r="G179" s="14">
        <f t="shared" si="2"/>
        <v>404526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60066</v>
      </c>
      <c r="G181" s="14">
        <f t="shared" si="2"/>
        <v>-60066</v>
      </c>
    </row>
    <row r="182" spans="2:7" x14ac:dyDescent="0.45">
      <c r="B182" s="12"/>
      <c r="C182" s="12"/>
      <c r="D182" s="13" t="s">
        <v>171</v>
      </c>
      <c r="E182" s="14"/>
      <c r="F182" s="14">
        <v>60066</v>
      </c>
      <c r="G182" s="14">
        <f t="shared" si="2"/>
        <v>-60066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2341341</v>
      </c>
      <c r="F183" s="17">
        <f>+F170+F171+F172+F173+F174+F175+F176+F177+F178</f>
        <v>2119969</v>
      </c>
      <c r="G183" s="17">
        <f t="shared" si="2"/>
        <v>221372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-1281523</v>
      </c>
      <c r="F184" s="22">
        <f xml:space="preserve"> +F169 - F183</f>
        <v>-961732</v>
      </c>
      <c r="G184" s="22">
        <f t="shared" si="2"/>
        <v>-319791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7374595</v>
      </c>
      <c r="F185" s="20">
        <f xml:space="preserve"> +F153 +F184</f>
        <v>32742297</v>
      </c>
      <c r="G185" s="20">
        <f t="shared" si="2"/>
        <v>-25367702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0</v>
      </c>
      <c r="G210" s="17">
        <f t="shared" si="3"/>
        <v>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0</v>
      </c>
      <c r="G212" s="14">
        <f t="shared" si="3"/>
        <v>0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/>
      <c r="G223" s="14">
        <f t="shared" si="3"/>
        <v>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>
        <v>4215800</v>
      </c>
      <c r="F225" s="14">
        <v>29731200</v>
      </c>
      <c r="G225" s="14">
        <f t="shared" si="3"/>
        <v>-25515400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0</v>
      </c>
      <c r="F227" s="14">
        <f>+F228+F229</f>
        <v>0</v>
      </c>
      <c r="G227" s="14">
        <f t="shared" si="3"/>
        <v>0</v>
      </c>
    </row>
    <row r="228" spans="2:7" x14ac:dyDescent="0.45">
      <c r="B228" s="12"/>
      <c r="C228" s="12"/>
      <c r="D228" s="13" t="s">
        <v>198</v>
      </c>
      <c r="E228" s="14"/>
      <c r="F228" s="14"/>
      <c r="G228" s="14">
        <f t="shared" si="3"/>
        <v>0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4215800</v>
      </c>
      <c r="F230" s="17">
        <f>+F211+F212+F222+F223+F224+F225+F226+F227</f>
        <v>29731200</v>
      </c>
      <c r="G230" s="17">
        <f t="shared" si="3"/>
        <v>-25515400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-4215800</v>
      </c>
      <c r="F231" s="26">
        <f xml:space="preserve"> +F210 - F230</f>
        <v>-29731200</v>
      </c>
      <c r="G231" s="26">
        <f t="shared" si="3"/>
        <v>25515400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3158795</v>
      </c>
      <c r="F232" s="29">
        <f xml:space="preserve"> +F185 +F231</f>
        <v>3011097</v>
      </c>
      <c r="G232" s="29">
        <f t="shared" si="3"/>
        <v>147698</v>
      </c>
    </row>
    <row r="233" spans="2:7" x14ac:dyDescent="0.45">
      <c r="B233" s="30" t="s">
        <v>221</v>
      </c>
      <c r="C233" s="27" t="s">
        <v>222</v>
      </c>
      <c r="D233" s="28"/>
      <c r="E233" s="29">
        <v>234942031</v>
      </c>
      <c r="F233" s="29">
        <v>231930934</v>
      </c>
      <c r="G233" s="29">
        <f t="shared" si="3"/>
        <v>3011097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238100826</v>
      </c>
      <c r="F234" s="29">
        <f xml:space="preserve"> +F232 +F233</f>
        <v>234942031</v>
      </c>
      <c r="G234" s="29">
        <f t="shared" si="3"/>
        <v>3158795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0</v>
      </c>
      <c r="G236" s="29">
        <f t="shared" si="3"/>
        <v>0</v>
      </c>
    </row>
    <row r="237" spans="2:7" x14ac:dyDescent="0.45">
      <c r="B237" s="31"/>
      <c r="C237" s="32" t="s">
        <v>226</v>
      </c>
      <c r="D237" s="25"/>
      <c r="E237" s="26"/>
      <c r="F237" s="26"/>
      <c r="G237" s="26">
        <f t="shared" si="3"/>
        <v>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0</v>
      </c>
      <c r="G240" s="29">
        <f t="shared" si="3"/>
        <v>0</v>
      </c>
    </row>
    <row r="241" spans="2:7" x14ac:dyDescent="0.45">
      <c r="B241" s="31"/>
      <c r="C241" s="32" t="s">
        <v>230</v>
      </c>
      <c r="D241" s="25"/>
      <c r="E241" s="26"/>
      <c r="F241" s="26"/>
      <c r="G241" s="26">
        <f t="shared" si="3"/>
        <v>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238100826</v>
      </c>
      <c r="F245" s="29">
        <f xml:space="preserve"> +F234 +F235 +F236 - F240</f>
        <v>234942031</v>
      </c>
      <c r="G245" s="29">
        <f t="shared" si="3"/>
        <v>3158795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6C6C5-3B66-4842-A290-86F08E4C4835}">
  <sheetPr>
    <pageSetUpPr fitToPage="1"/>
  </sheetPr>
  <dimension ref="B1:G245"/>
  <sheetViews>
    <sheetView showGridLines="0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240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105545548</v>
      </c>
      <c r="F6" s="11">
        <f>+F7+F11+F18+F25+F28+F32+F45</f>
        <v>104276370</v>
      </c>
      <c r="G6" s="11">
        <f>E6-F6</f>
        <v>1269178</v>
      </c>
    </row>
    <row r="7" spans="2:7" x14ac:dyDescent="0.4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5">
      <c r="B11" s="12"/>
      <c r="C11" s="12"/>
      <c r="D11" s="13" t="s">
        <v>15</v>
      </c>
      <c r="E11" s="14">
        <f>+E12+E13+E14+E15+E16+E17</f>
        <v>105545548</v>
      </c>
      <c r="F11" s="14">
        <f>+F12+F13+F14+F15+F16+F17</f>
        <v>103111394</v>
      </c>
      <c r="G11" s="14">
        <f t="shared" si="0"/>
        <v>2434154</v>
      </c>
    </row>
    <row r="12" spans="2:7" x14ac:dyDescent="0.45">
      <c r="B12" s="12"/>
      <c r="C12" s="12"/>
      <c r="D12" s="13" t="s">
        <v>12</v>
      </c>
      <c r="E12" s="14">
        <v>105545548</v>
      </c>
      <c r="F12" s="14">
        <v>103111394</v>
      </c>
      <c r="G12" s="14">
        <f t="shared" si="0"/>
        <v>2434154</v>
      </c>
    </row>
    <row r="13" spans="2:7" x14ac:dyDescent="0.4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0</v>
      </c>
      <c r="F45" s="14">
        <f>+F46+F47+F48+F49+F50+F51+F52+F53+F54</f>
        <v>1164976</v>
      </c>
      <c r="G45" s="14">
        <f t="shared" si="0"/>
        <v>-1164976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/>
      <c r="F47" s="14">
        <v>1164976</v>
      </c>
      <c r="G47" s="14">
        <f t="shared" si="0"/>
        <v>-1164976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96335390</v>
      </c>
      <c r="F55" s="14">
        <f>+F56+F63</f>
        <v>87661775</v>
      </c>
      <c r="G55" s="14">
        <f t="shared" si="0"/>
        <v>8673615</v>
      </c>
    </row>
    <row r="56" spans="2:7" x14ac:dyDescent="0.45">
      <c r="B56" s="12"/>
      <c r="C56" s="12"/>
      <c r="D56" s="13" t="s">
        <v>53</v>
      </c>
      <c r="E56" s="14">
        <f>+E57+E58+E59+E60+E61+E62</f>
        <v>96335390</v>
      </c>
      <c r="F56" s="14">
        <f>+F57+F58+F59+F60+F61+F62</f>
        <v>87661775</v>
      </c>
      <c r="G56" s="14">
        <f t="shared" si="0"/>
        <v>8673615</v>
      </c>
    </row>
    <row r="57" spans="2:7" x14ac:dyDescent="0.45">
      <c r="B57" s="12"/>
      <c r="C57" s="12"/>
      <c r="D57" s="13" t="s">
        <v>54</v>
      </c>
      <c r="E57" s="14">
        <v>17168874</v>
      </c>
      <c r="F57" s="14">
        <v>16852806</v>
      </c>
      <c r="G57" s="14">
        <f t="shared" si="0"/>
        <v>316068</v>
      </c>
    </row>
    <row r="58" spans="2:7" x14ac:dyDescent="0.45">
      <c r="B58" s="12"/>
      <c r="C58" s="12"/>
      <c r="D58" s="13" t="s">
        <v>41</v>
      </c>
      <c r="E58" s="14">
        <v>71361175</v>
      </c>
      <c r="F58" s="14">
        <v>67150964</v>
      </c>
      <c r="G58" s="14">
        <f t="shared" si="0"/>
        <v>4210211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>
        <v>7805341</v>
      </c>
      <c r="F60" s="14">
        <v>3658005</v>
      </c>
      <c r="G60" s="14">
        <f t="shared" si="0"/>
        <v>4147336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0</v>
      </c>
      <c r="F65" s="14">
        <f>+F66+F67</f>
        <v>0</v>
      </c>
      <c r="G65" s="14">
        <f t="shared" si="0"/>
        <v>0</v>
      </c>
    </row>
    <row r="66" spans="2:7" x14ac:dyDescent="0.45">
      <c r="B66" s="12"/>
      <c r="C66" s="12"/>
      <c r="D66" s="13" t="s">
        <v>56</v>
      </c>
      <c r="E66" s="14"/>
      <c r="F66" s="14"/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/>
      <c r="F67" s="14"/>
      <c r="G67" s="14">
        <f t="shared" si="0"/>
        <v>0</v>
      </c>
    </row>
    <row r="68" spans="2:7" x14ac:dyDescent="0.45">
      <c r="B68" s="12"/>
      <c r="C68" s="12"/>
      <c r="D68" s="13" t="s">
        <v>58</v>
      </c>
      <c r="E68" s="14"/>
      <c r="F68" s="14"/>
      <c r="G68" s="14">
        <f t="shared" si="0"/>
        <v>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201880938</v>
      </c>
      <c r="F70" s="17">
        <f>+F6+F55+F65+F68+F69</f>
        <v>191938145</v>
      </c>
      <c r="G70" s="17">
        <f t="shared" si="0"/>
        <v>9942793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129167101</v>
      </c>
      <c r="F71" s="14">
        <f>+F72+F73+F94+F95+F96+F97+F98+F99+F100+F101+F102</f>
        <v>110426814</v>
      </c>
      <c r="G71" s="14">
        <f t="shared" ref="G71:G134" si="1">E71-F71</f>
        <v>18740287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57886500</v>
      </c>
      <c r="F73" s="14">
        <f>+F74+F75+F76+F77+F78+F79+F80+F81+F82+F83+F84+F85+F86+F87+F88+F89+F90+F91+F92+F93</f>
        <v>50792985</v>
      </c>
      <c r="G73" s="14">
        <f t="shared" si="1"/>
        <v>7093515</v>
      </c>
    </row>
    <row r="74" spans="2:7" x14ac:dyDescent="0.45">
      <c r="B74" s="12"/>
      <c r="C74" s="12"/>
      <c r="D74" s="13" t="s">
        <v>65</v>
      </c>
      <c r="E74" s="14">
        <v>33567442</v>
      </c>
      <c r="F74" s="14">
        <v>30459292</v>
      </c>
      <c r="G74" s="14">
        <f t="shared" si="1"/>
        <v>3108150</v>
      </c>
    </row>
    <row r="75" spans="2:7" x14ac:dyDescent="0.45">
      <c r="B75" s="12"/>
      <c r="C75" s="12"/>
      <c r="D75" s="13" t="s">
        <v>66</v>
      </c>
      <c r="E75" s="14">
        <v>1078000</v>
      </c>
      <c r="F75" s="14">
        <v>823500</v>
      </c>
      <c r="G75" s="14">
        <f t="shared" si="1"/>
        <v>254500</v>
      </c>
    </row>
    <row r="76" spans="2:7" x14ac:dyDescent="0.45">
      <c r="B76" s="12"/>
      <c r="C76" s="12"/>
      <c r="D76" s="13" t="s">
        <v>67</v>
      </c>
      <c r="E76" s="14">
        <v>1215000</v>
      </c>
      <c r="F76" s="14">
        <v>862000</v>
      </c>
      <c r="G76" s="14">
        <f t="shared" si="1"/>
        <v>353000</v>
      </c>
    </row>
    <row r="77" spans="2:7" x14ac:dyDescent="0.45">
      <c r="B77" s="12"/>
      <c r="C77" s="12"/>
      <c r="D77" s="13" t="s">
        <v>68</v>
      </c>
      <c r="E77" s="14">
        <v>617000</v>
      </c>
      <c r="F77" s="14">
        <v>650739</v>
      </c>
      <c r="G77" s="14">
        <f t="shared" si="1"/>
        <v>-33739</v>
      </c>
    </row>
    <row r="78" spans="2:7" x14ac:dyDescent="0.45">
      <c r="B78" s="12"/>
      <c r="C78" s="12"/>
      <c r="D78" s="13" t="s">
        <v>69</v>
      </c>
      <c r="E78" s="14">
        <v>840000</v>
      </c>
      <c r="F78" s="14">
        <v>726000</v>
      </c>
      <c r="G78" s="14">
        <f t="shared" si="1"/>
        <v>114000</v>
      </c>
    </row>
    <row r="79" spans="2:7" x14ac:dyDescent="0.45">
      <c r="B79" s="12"/>
      <c r="C79" s="12"/>
      <c r="D79" s="13" t="s">
        <v>70</v>
      </c>
      <c r="E79" s="14">
        <v>790000</v>
      </c>
      <c r="F79" s="14">
        <v>522800</v>
      </c>
      <c r="G79" s="14">
        <f t="shared" si="1"/>
        <v>267200</v>
      </c>
    </row>
    <row r="80" spans="2:7" x14ac:dyDescent="0.45">
      <c r="B80" s="12"/>
      <c r="C80" s="12"/>
      <c r="D80" s="13" t="s">
        <v>71</v>
      </c>
      <c r="E80" s="14">
        <v>48750</v>
      </c>
      <c r="F80" s="14">
        <v>50000</v>
      </c>
      <c r="G80" s="14">
        <f t="shared" si="1"/>
        <v>-1250</v>
      </c>
    </row>
    <row r="81" spans="2:7" x14ac:dyDescent="0.45">
      <c r="B81" s="12"/>
      <c r="C81" s="12"/>
      <c r="D81" s="13" t="s">
        <v>72</v>
      </c>
      <c r="E81" s="14">
        <v>4650000</v>
      </c>
      <c r="F81" s="14">
        <v>4332000</v>
      </c>
      <c r="G81" s="14">
        <f t="shared" si="1"/>
        <v>318000</v>
      </c>
    </row>
    <row r="82" spans="2:7" x14ac:dyDescent="0.45">
      <c r="B82" s="12"/>
      <c r="C82" s="12"/>
      <c r="D82" s="13" t="s">
        <v>73</v>
      </c>
      <c r="E82" s="14">
        <v>812745</v>
      </c>
      <c r="F82" s="14">
        <v>803192</v>
      </c>
      <c r="G82" s="14">
        <f t="shared" si="1"/>
        <v>9553</v>
      </c>
    </row>
    <row r="83" spans="2:7" x14ac:dyDescent="0.45">
      <c r="B83" s="12"/>
      <c r="C83" s="12"/>
      <c r="D83" s="13" t="s">
        <v>74</v>
      </c>
      <c r="E83" s="14">
        <v>45500</v>
      </c>
      <c r="F83" s="14">
        <v>79000</v>
      </c>
      <c r="G83" s="14">
        <f t="shared" si="1"/>
        <v>-33500</v>
      </c>
    </row>
    <row r="84" spans="2:7" x14ac:dyDescent="0.45">
      <c r="B84" s="12"/>
      <c r="C84" s="12"/>
      <c r="D84" s="13" t="s">
        <v>75</v>
      </c>
      <c r="E84" s="14">
        <v>1490000</v>
      </c>
      <c r="F84" s="14"/>
      <c r="G84" s="14">
        <f t="shared" si="1"/>
        <v>1490000</v>
      </c>
    </row>
    <row r="85" spans="2:7" x14ac:dyDescent="0.45">
      <c r="B85" s="12"/>
      <c r="C85" s="12"/>
      <c r="D85" s="13" t="s">
        <v>76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77</v>
      </c>
      <c r="E86" s="14">
        <v>5160000</v>
      </c>
      <c r="F86" s="14">
        <v>4772803</v>
      </c>
      <c r="G86" s="14">
        <f t="shared" si="1"/>
        <v>387197</v>
      </c>
    </row>
    <row r="87" spans="2:7" x14ac:dyDescent="0.45">
      <c r="B87" s="12"/>
      <c r="C87" s="12"/>
      <c r="D87" s="13" t="s">
        <v>78</v>
      </c>
      <c r="E87" s="14">
        <v>1752900</v>
      </c>
      <c r="F87" s="14"/>
      <c r="G87" s="14">
        <f t="shared" si="1"/>
        <v>1752900</v>
      </c>
    </row>
    <row r="88" spans="2:7" x14ac:dyDescent="0.45">
      <c r="B88" s="12"/>
      <c r="C88" s="12"/>
      <c r="D88" s="13" t="s">
        <v>79</v>
      </c>
      <c r="E88" s="14">
        <v>1579750</v>
      </c>
      <c r="F88" s="14">
        <v>1220820</v>
      </c>
      <c r="G88" s="14">
        <f t="shared" si="1"/>
        <v>358930</v>
      </c>
    </row>
    <row r="89" spans="2:7" x14ac:dyDescent="0.45">
      <c r="B89" s="12"/>
      <c r="C89" s="12"/>
      <c r="D89" s="13" t="s">
        <v>80</v>
      </c>
      <c r="E89" s="14">
        <v>127825</v>
      </c>
      <c r="F89" s="14">
        <v>97206</v>
      </c>
      <c r="G89" s="14">
        <f t="shared" si="1"/>
        <v>30619</v>
      </c>
    </row>
    <row r="90" spans="2:7" x14ac:dyDescent="0.45">
      <c r="B90" s="12"/>
      <c r="C90" s="12"/>
      <c r="D90" s="13" t="s">
        <v>81</v>
      </c>
      <c r="E90" s="14">
        <v>3806788</v>
      </c>
      <c r="F90" s="14">
        <v>4202966</v>
      </c>
      <c r="G90" s="14">
        <f t="shared" si="1"/>
        <v>-396178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>
        <v>304800</v>
      </c>
      <c r="F93" s="14">
        <v>1190667</v>
      </c>
      <c r="G93" s="14">
        <f t="shared" si="1"/>
        <v>-885867</v>
      </c>
    </row>
    <row r="94" spans="2:7" x14ac:dyDescent="0.45">
      <c r="B94" s="12"/>
      <c r="C94" s="12"/>
      <c r="D94" s="13" t="s">
        <v>85</v>
      </c>
      <c r="E94" s="14">
        <v>5730113</v>
      </c>
      <c r="F94" s="14">
        <v>7040699</v>
      </c>
      <c r="G94" s="14">
        <f t="shared" si="1"/>
        <v>-1310586</v>
      </c>
    </row>
    <row r="95" spans="2:7" x14ac:dyDescent="0.45">
      <c r="B95" s="12"/>
      <c r="C95" s="12"/>
      <c r="D95" s="13" t="s">
        <v>86</v>
      </c>
      <c r="E95" s="14">
        <v>3715000</v>
      </c>
      <c r="F95" s="14">
        <v>3451498</v>
      </c>
      <c r="G95" s="14">
        <f t="shared" si="1"/>
        <v>263502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21156883</v>
      </c>
      <c r="F97" s="14">
        <v>19237181</v>
      </c>
      <c r="G97" s="14">
        <f t="shared" si="1"/>
        <v>1919702</v>
      </c>
    </row>
    <row r="98" spans="2:7" x14ac:dyDescent="0.45">
      <c r="B98" s="12"/>
      <c r="C98" s="12"/>
      <c r="D98" s="13" t="s">
        <v>89</v>
      </c>
      <c r="E98" s="14">
        <v>23464328</v>
      </c>
      <c r="F98" s="14">
        <v>17243203</v>
      </c>
      <c r="G98" s="14">
        <f t="shared" si="1"/>
        <v>6221125</v>
      </c>
    </row>
    <row r="99" spans="2:7" x14ac:dyDescent="0.45">
      <c r="B99" s="12"/>
      <c r="C99" s="12"/>
      <c r="D99" s="13" t="s">
        <v>90</v>
      </c>
      <c r="E99" s="14">
        <v>1532120</v>
      </c>
      <c r="F99" s="14">
        <v>1166680</v>
      </c>
      <c r="G99" s="14">
        <f t="shared" si="1"/>
        <v>365440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15682157</v>
      </c>
      <c r="F102" s="14">
        <f>+F103</f>
        <v>11494568</v>
      </c>
      <c r="G102" s="14">
        <f t="shared" si="1"/>
        <v>4187589</v>
      </c>
    </row>
    <row r="103" spans="2:7" x14ac:dyDescent="0.45">
      <c r="B103" s="12"/>
      <c r="C103" s="12"/>
      <c r="D103" s="13" t="s">
        <v>94</v>
      </c>
      <c r="E103" s="14">
        <v>15682157</v>
      </c>
      <c r="F103" s="14">
        <v>11494568</v>
      </c>
      <c r="G103" s="14">
        <f t="shared" si="1"/>
        <v>4187589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34549319</v>
      </c>
      <c r="F104" s="14">
        <f>+F105+F106+F107+F108+F109+F110+F111+F112+F113+F114+F115+F116+F117+F118+F119+F120</f>
        <v>28811072</v>
      </c>
      <c r="G104" s="14">
        <f t="shared" si="1"/>
        <v>5738247</v>
      </c>
    </row>
    <row r="105" spans="2:7" x14ac:dyDescent="0.45">
      <c r="B105" s="12"/>
      <c r="C105" s="12"/>
      <c r="D105" s="13" t="s">
        <v>96</v>
      </c>
      <c r="E105" s="14">
        <v>15446097</v>
      </c>
      <c r="F105" s="14">
        <v>13385330</v>
      </c>
      <c r="G105" s="14">
        <f t="shared" si="1"/>
        <v>2060767</v>
      </c>
    </row>
    <row r="106" spans="2:7" x14ac:dyDescent="0.45">
      <c r="B106" s="12"/>
      <c r="C106" s="12"/>
      <c r="D106" s="13" t="s">
        <v>97</v>
      </c>
      <c r="E106" s="14">
        <v>5141838</v>
      </c>
      <c r="F106" s="14">
        <v>4042809</v>
      </c>
      <c r="G106" s="14">
        <f t="shared" si="1"/>
        <v>1099029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183595</v>
      </c>
      <c r="F108" s="14">
        <v>789241</v>
      </c>
      <c r="G108" s="14">
        <f t="shared" si="1"/>
        <v>-605646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>
        <v>625078</v>
      </c>
      <c r="F110" s="14">
        <v>362954</v>
      </c>
      <c r="G110" s="14">
        <f t="shared" si="1"/>
        <v>262124</v>
      </c>
    </row>
    <row r="111" spans="2:7" x14ac:dyDescent="0.45">
      <c r="B111" s="12"/>
      <c r="C111" s="12"/>
      <c r="D111" s="13" t="s">
        <v>102</v>
      </c>
      <c r="E111" s="14">
        <v>96255</v>
      </c>
      <c r="F111" s="14">
        <v>62237</v>
      </c>
      <c r="G111" s="14">
        <f t="shared" si="1"/>
        <v>34018</v>
      </c>
    </row>
    <row r="112" spans="2:7" x14ac:dyDescent="0.45">
      <c r="B112" s="12"/>
      <c r="C112" s="12"/>
      <c r="D112" s="13" t="s">
        <v>103</v>
      </c>
      <c r="E112" s="14">
        <v>561283</v>
      </c>
      <c r="F112" s="14">
        <v>355803</v>
      </c>
      <c r="G112" s="14">
        <f t="shared" si="1"/>
        <v>205480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10798959</v>
      </c>
      <c r="F114" s="14">
        <v>8032196</v>
      </c>
      <c r="G114" s="14">
        <f t="shared" si="1"/>
        <v>2766763</v>
      </c>
    </row>
    <row r="115" spans="2:7" x14ac:dyDescent="0.45">
      <c r="B115" s="12"/>
      <c r="C115" s="12"/>
      <c r="D115" s="13" t="s">
        <v>106</v>
      </c>
      <c r="E115" s="14"/>
      <c r="F115" s="14"/>
      <c r="G115" s="14">
        <f t="shared" si="1"/>
        <v>0</v>
      </c>
    </row>
    <row r="116" spans="2:7" x14ac:dyDescent="0.45">
      <c r="B116" s="12"/>
      <c r="C116" s="12"/>
      <c r="D116" s="13" t="s">
        <v>107</v>
      </c>
      <c r="E116" s="14">
        <v>1074167</v>
      </c>
      <c r="F116" s="14">
        <v>1117272</v>
      </c>
      <c r="G116" s="14">
        <f t="shared" si="1"/>
        <v>-43105</v>
      </c>
    </row>
    <row r="117" spans="2:7" x14ac:dyDescent="0.45">
      <c r="B117" s="12"/>
      <c r="C117" s="12"/>
      <c r="D117" s="13" t="s">
        <v>108</v>
      </c>
      <c r="E117" s="14">
        <v>193405</v>
      </c>
      <c r="F117" s="14">
        <v>537568</v>
      </c>
      <c r="G117" s="14">
        <f t="shared" si="1"/>
        <v>-344163</v>
      </c>
    </row>
    <row r="118" spans="2:7" x14ac:dyDescent="0.45">
      <c r="B118" s="12"/>
      <c r="C118" s="12"/>
      <c r="D118" s="13" t="s">
        <v>109</v>
      </c>
      <c r="E118" s="14">
        <v>372870</v>
      </c>
      <c r="F118" s="14">
        <v>115654</v>
      </c>
      <c r="G118" s="14">
        <f t="shared" si="1"/>
        <v>257216</v>
      </c>
    </row>
    <row r="119" spans="2:7" x14ac:dyDescent="0.45">
      <c r="B119" s="12"/>
      <c r="C119" s="12"/>
      <c r="D119" s="13" t="s">
        <v>110</v>
      </c>
      <c r="E119" s="14">
        <v>44072</v>
      </c>
      <c r="F119" s="14"/>
      <c r="G119" s="14">
        <f t="shared" si="1"/>
        <v>44072</v>
      </c>
    </row>
    <row r="120" spans="2:7" x14ac:dyDescent="0.45">
      <c r="B120" s="12"/>
      <c r="C120" s="12"/>
      <c r="D120" s="13" t="s">
        <v>111</v>
      </c>
      <c r="E120" s="14">
        <v>11700</v>
      </c>
      <c r="F120" s="14">
        <v>10008</v>
      </c>
      <c r="G120" s="14">
        <f t="shared" si="1"/>
        <v>1692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23778935</v>
      </c>
      <c r="F121" s="14">
        <f>+F122+F123+F124+F125+F126+F127+F128+F129+F130+F131+F132+F133+F134+F135+F136+F137+F138+F139+F140+F141</f>
        <v>14984504</v>
      </c>
      <c r="G121" s="14">
        <f t="shared" si="1"/>
        <v>8794431</v>
      </c>
    </row>
    <row r="122" spans="2:7" x14ac:dyDescent="0.45">
      <c r="B122" s="12"/>
      <c r="C122" s="12"/>
      <c r="D122" s="13" t="s">
        <v>113</v>
      </c>
      <c r="E122" s="14">
        <v>578881</v>
      </c>
      <c r="F122" s="14">
        <v>533461</v>
      </c>
      <c r="G122" s="14">
        <f t="shared" si="1"/>
        <v>45420</v>
      </c>
    </row>
    <row r="123" spans="2:7" x14ac:dyDescent="0.45">
      <c r="B123" s="12"/>
      <c r="C123" s="12"/>
      <c r="D123" s="13" t="s">
        <v>114</v>
      </c>
      <c r="E123" s="14">
        <v>292678</v>
      </c>
      <c r="F123" s="14">
        <v>15251</v>
      </c>
      <c r="G123" s="14">
        <f t="shared" si="1"/>
        <v>277427</v>
      </c>
    </row>
    <row r="124" spans="2:7" x14ac:dyDescent="0.45">
      <c r="B124" s="12"/>
      <c r="C124" s="12"/>
      <c r="D124" s="13" t="s">
        <v>115</v>
      </c>
      <c r="E124" s="14">
        <v>195802</v>
      </c>
      <c r="F124" s="14">
        <v>45438</v>
      </c>
      <c r="G124" s="14">
        <f t="shared" si="1"/>
        <v>150364</v>
      </c>
    </row>
    <row r="125" spans="2:7" x14ac:dyDescent="0.45">
      <c r="B125" s="12"/>
      <c r="C125" s="12"/>
      <c r="D125" s="13" t="s">
        <v>116</v>
      </c>
      <c r="E125" s="14">
        <v>1279620</v>
      </c>
      <c r="F125" s="14">
        <v>383127</v>
      </c>
      <c r="G125" s="14">
        <f t="shared" si="1"/>
        <v>896493</v>
      </c>
    </row>
    <row r="126" spans="2:7" x14ac:dyDescent="0.45">
      <c r="B126" s="12"/>
      <c r="C126" s="12"/>
      <c r="D126" s="13" t="s">
        <v>117</v>
      </c>
      <c r="E126" s="14">
        <v>367115</v>
      </c>
      <c r="F126" s="14">
        <v>410408</v>
      </c>
      <c r="G126" s="14">
        <f t="shared" si="1"/>
        <v>-43293</v>
      </c>
    </row>
    <row r="127" spans="2:7" x14ac:dyDescent="0.45">
      <c r="B127" s="12"/>
      <c r="C127" s="12"/>
      <c r="D127" s="13" t="s">
        <v>118</v>
      </c>
      <c r="E127" s="14"/>
      <c r="F127" s="14"/>
      <c r="G127" s="14">
        <f t="shared" si="1"/>
        <v>0</v>
      </c>
    </row>
    <row r="128" spans="2:7" x14ac:dyDescent="0.45">
      <c r="B128" s="12"/>
      <c r="C128" s="12"/>
      <c r="D128" s="13" t="s">
        <v>119</v>
      </c>
      <c r="E128" s="14">
        <v>2480760</v>
      </c>
      <c r="F128" s="14">
        <v>723526</v>
      </c>
      <c r="G128" s="14">
        <f t="shared" si="1"/>
        <v>1757234</v>
      </c>
    </row>
    <row r="129" spans="2:7" x14ac:dyDescent="0.45">
      <c r="B129" s="12"/>
      <c r="C129" s="12"/>
      <c r="D129" s="13" t="s">
        <v>120</v>
      </c>
      <c r="E129" s="14">
        <v>389318</v>
      </c>
      <c r="F129" s="14">
        <v>291579</v>
      </c>
      <c r="G129" s="14">
        <f t="shared" si="1"/>
        <v>97739</v>
      </c>
    </row>
    <row r="130" spans="2:7" x14ac:dyDescent="0.45">
      <c r="B130" s="12"/>
      <c r="C130" s="12"/>
      <c r="D130" s="13" t="s">
        <v>121</v>
      </c>
      <c r="E130" s="14"/>
      <c r="F130" s="14"/>
      <c r="G130" s="14">
        <f t="shared" si="1"/>
        <v>0</v>
      </c>
    </row>
    <row r="131" spans="2:7" x14ac:dyDescent="0.45">
      <c r="B131" s="12"/>
      <c r="C131" s="12"/>
      <c r="D131" s="13" t="s">
        <v>122</v>
      </c>
      <c r="E131" s="14">
        <v>88085</v>
      </c>
      <c r="F131" s="14">
        <v>289857</v>
      </c>
      <c r="G131" s="14">
        <f t="shared" si="1"/>
        <v>-201772</v>
      </c>
    </row>
    <row r="132" spans="2:7" x14ac:dyDescent="0.45">
      <c r="B132" s="12"/>
      <c r="C132" s="12"/>
      <c r="D132" s="13" t="s">
        <v>123</v>
      </c>
      <c r="E132" s="14">
        <v>16874874</v>
      </c>
      <c r="F132" s="14">
        <v>11375204</v>
      </c>
      <c r="G132" s="14">
        <f t="shared" si="1"/>
        <v>5499670</v>
      </c>
    </row>
    <row r="133" spans="2:7" x14ac:dyDescent="0.45">
      <c r="B133" s="12"/>
      <c r="C133" s="12"/>
      <c r="D133" s="13" t="s">
        <v>124</v>
      </c>
      <c r="E133" s="14">
        <v>232676</v>
      </c>
      <c r="F133" s="14">
        <v>188188</v>
      </c>
      <c r="G133" s="14">
        <f t="shared" si="1"/>
        <v>44488</v>
      </c>
    </row>
    <row r="134" spans="2:7" x14ac:dyDescent="0.45">
      <c r="B134" s="12"/>
      <c r="C134" s="12"/>
      <c r="D134" s="13" t="s">
        <v>108</v>
      </c>
      <c r="E134" s="14"/>
      <c r="F134" s="14">
        <v>52500</v>
      </c>
      <c r="G134" s="14">
        <f t="shared" si="1"/>
        <v>-52500</v>
      </c>
    </row>
    <row r="135" spans="2:7" x14ac:dyDescent="0.45">
      <c r="B135" s="12"/>
      <c r="C135" s="12"/>
      <c r="D135" s="13" t="s">
        <v>109</v>
      </c>
      <c r="E135" s="14"/>
      <c r="F135" s="14">
        <v>87481</v>
      </c>
      <c r="G135" s="14">
        <f t="shared" ref="G135:G198" si="2">E135-F135</f>
        <v>-87481</v>
      </c>
    </row>
    <row r="136" spans="2:7" x14ac:dyDescent="0.45">
      <c r="B136" s="12"/>
      <c r="C136" s="12"/>
      <c r="D136" s="13" t="s">
        <v>125</v>
      </c>
      <c r="E136" s="14">
        <v>485920</v>
      </c>
      <c r="F136" s="14">
        <v>176857</v>
      </c>
      <c r="G136" s="14">
        <f t="shared" si="2"/>
        <v>309063</v>
      </c>
    </row>
    <row r="137" spans="2:7" x14ac:dyDescent="0.45">
      <c r="B137" s="12"/>
      <c r="C137" s="12"/>
      <c r="D137" s="13" t="s">
        <v>126</v>
      </c>
      <c r="E137" s="14">
        <v>123250</v>
      </c>
      <c r="F137" s="14">
        <v>88771</v>
      </c>
      <c r="G137" s="14">
        <f t="shared" si="2"/>
        <v>34479</v>
      </c>
    </row>
    <row r="138" spans="2:7" x14ac:dyDescent="0.45">
      <c r="B138" s="12"/>
      <c r="C138" s="12"/>
      <c r="D138" s="13" t="s">
        <v>127</v>
      </c>
      <c r="E138" s="14">
        <v>170413</v>
      </c>
      <c r="F138" s="14">
        <v>131592</v>
      </c>
      <c r="G138" s="14">
        <f t="shared" si="2"/>
        <v>38821</v>
      </c>
    </row>
    <row r="139" spans="2:7" x14ac:dyDescent="0.45">
      <c r="B139" s="12"/>
      <c r="C139" s="12"/>
      <c r="D139" s="13" t="s">
        <v>128</v>
      </c>
      <c r="E139" s="14">
        <v>14375</v>
      </c>
      <c r="F139" s="14">
        <v>16034</v>
      </c>
      <c r="G139" s="14">
        <f t="shared" si="2"/>
        <v>-1659</v>
      </c>
    </row>
    <row r="140" spans="2:7" x14ac:dyDescent="0.45">
      <c r="B140" s="12"/>
      <c r="C140" s="12"/>
      <c r="D140" s="13" t="s">
        <v>129</v>
      </c>
      <c r="E140" s="14">
        <v>127944</v>
      </c>
      <c r="F140" s="14">
        <v>111825</v>
      </c>
      <c r="G140" s="14">
        <f t="shared" si="2"/>
        <v>16119</v>
      </c>
    </row>
    <row r="141" spans="2:7" x14ac:dyDescent="0.45">
      <c r="B141" s="12"/>
      <c r="C141" s="12"/>
      <c r="D141" s="13" t="s">
        <v>111</v>
      </c>
      <c r="E141" s="14">
        <f>+E142</f>
        <v>77224</v>
      </c>
      <c r="F141" s="14">
        <f>+F142</f>
        <v>63405</v>
      </c>
      <c r="G141" s="14">
        <f t="shared" si="2"/>
        <v>13819</v>
      </c>
    </row>
    <row r="142" spans="2:7" x14ac:dyDescent="0.45">
      <c r="B142" s="12"/>
      <c r="C142" s="12"/>
      <c r="D142" s="13" t="s">
        <v>130</v>
      </c>
      <c r="E142" s="14">
        <v>77224</v>
      </c>
      <c r="F142" s="14">
        <v>63405</v>
      </c>
      <c r="G142" s="14">
        <f t="shared" si="2"/>
        <v>13819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>
        <v>21765755</v>
      </c>
      <c r="F144" s="14">
        <v>21845738</v>
      </c>
      <c r="G144" s="14">
        <f t="shared" si="2"/>
        <v>-79983</v>
      </c>
    </row>
    <row r="145" spans="2:7" x14ac:dyDescent="0.45">
      <c r="B145" s="12"/>
      <c r="C145" s="12"/>
      <c r="D145" s="13" t="s">
        <v>133</v>
      </c>
      <c r="E145" s="14">
        <v>-7501831</v>
      </c>
      <c r="F145" s="14">
        <v>-7501884</v>
      </c>
      <c r="G145" s="14">
        <f t="shared" si="2"/>
        <v>53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201759279</v>
      </c>
      <c r="F152" s="17">
        <f>+F71+F104+F121+F143+F144+F145+F146+F147+F148+F149+F150</f>
        <v>168566244</v>
      </c>
      <c r="G152" s="17">
        <f t="shared" si="2"/>
        <v>33193035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121659</v>
      </c>
      <c r="F153" s="20">
        <f xml:space="preserve"> +F70 - F152</f>
        <v>23371901</v>
      </c>
      <c r="G153" s="20">
        <f t="shared" si="2"/>
        <v>-23250242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>
        <v>849746</v>
      </c>
      <c r="F154" s="14">
        <v>766114</v>
      </c>
      <c r="G154" s="14">
        <f t="shared" si="2"/>
        <v>83632</v>
      </c>
    </row>
    <row r="155" spans="2:7" x14ac:dyDescent="0.45">
      <c r="B155" s="12"/>
      <c r="C155" s="12"/>
      <c r="D155" s="13" t="s">
        <v>144</v>
      </c>
      <c r="E155" s="14">
        <v>19849</v>
      </c>
      <c r="F155" s="14">
        <v>680</v>
      </c>
      <c r="G155" s="14">
        <f t="shared" si="2"/>
        <v>19169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438767</v>
      </c>
      <c r="F163" s="14">
        <f>+F164+F165+F166+F167</f>
        <v>381070</v>
      </c>
      <c r="G163" s="14">
        <f t="shared" si="2"/>
        <v>57697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>
        <v>406874</v>
      </c>
      <c r="F165" s="14">
        <v>363000</v>
      </c>
      <c r="G165" s="14">
        <f t="shared" si="2"/>
        <v>43874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31893</v>
      </c>
      <c r="F167" s="14">
        <f>+F168</f>
        <v>18070</v>
      </c>
      <c r="G167" s="14">
        <f t="shared" si="2"/>
        <v>13823</v>
      </c>
    </row>
    <row r="168" spans="2:7" x14ac:dyDescent="0.45">
      <c r="B168" s="12"/>
      <c r="C168" s="12"/>
      <c r="D168" s="13" t="s">
        <v>157</v>
      </c>
      <c r="E168" s="14">
        <v>31893</v>
      </c>
      <c r="F168" s="14">
        <v>18070</v>
      </c>
      <c r="G168" s="14">
        <f t="shared" si="2"/>
        <v>13823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1308362</v>
      </c>
      <c r="F169" s="17">
        <f>+F154+F155+F156+F157+F158+F159+F160+F161+F162+F163</f>
        <v>1147864</v>
      </c>
      <c r="G169" s="17">
        <f t="shared" si="2"/>
        <v>160498</v>
      </c>
    </row>
    <row r="170" spans="2:7" x14ac:dyDescent="0.45">
      <c r="B170" s="12"/>
      <c r="C170" s="9" t="s">
        <v>61</v>
      </c>
      <c r="D170" s="13" t="s">
        <v>159</v>
      </c>
      <c r="E170" s="14">
        <v>2186086</v>
      </c>
      <c r="F170" s="14">
        <v>1871956</v>
      </c>
      <c r="G170" s="14">
        <f t="shared" si="2"/>
        <v>314130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592475</v>
      </c>
      <c r="F178" s="14">
        <f>+F179+F180+F181</f>
        <v>470085</v>
      </c>
      <c r="G178" s="14">
        <f t="shared" si="2"/>
        <v>122390</v>
      </c>
    </row>
    <row r="179" spans="2:7" x14ac:dyDescent="0.45">
      <c r="B179" s="12"/>
      <c r="C179" s="12"/>
      <c r="D179" s="13" t="s">
        <v>168</v>
      </c>
      <c r="E179" s="14">
        <v>592475</v>
      </c>
      <c r="F179" s="14">
        <v>375897</v>
      </c>
      <c r="G179" s="14">
        <f t="shared" si="2"/>
        <v>216578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94188</v>
      </c>
      <c r="G181" s="14">
        <f t="shared" si="2"/>
        <v>-94188</v>
      </c>
    </row>
    <row r="182" spans="2:7" x14ac:dyDescent="0.45">
      <c r="B182" s="12"/>
      <c r="C182" s="12"/>
      <c r="D182" s="13" t="s">
        <v>171</v>
      </c>
      <c r="E182" s="14"/>
      <c r="F182" s="14">
        <v>94188</v>
      </c>
      <c r="G182" s="14">
        <f t="shared" si="2"/>
        <v>-94188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2778561</v>
      </c>
      <c r="F183" s="17">
        <f>+F170+F171+F172+F173+F174+F175+F176+F177+F178</f>
        <v>2342041</v>
      </c>
      <c r="G183" s="17">
        <f t="shared" si="2"/>
        <v>436520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-1470199</v>
      </c>
      <c r="F184" s="22">
        <f xml:space="preserve"> +F169 - F183</f>
        <v>-1194177</v>
      </c>
      <c r="G184" s="22">
        <f t="shared" si="2"/>
        <v>-276022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-1348540</v>
      </c>
      <c r="F185" s="20">
        <f xml:space="preserve"> +F153 +F184</f>
        <v>22177724</v>
      </c>
      <c r="G185" s="20">
        <f t="shared" si="2"/>
        <v>-23526264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0</v>
      </c>
      <c r="G210" s="17">
        <f t="shared" si="3"/>
        <v>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0</v>
      </c>
      <c r="G212" s="14">
        <f t="shared" si="3"/>
        <v>0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/>
      <c r="G223" s="14">
        <f t="shared" si="3"/>
        <v>0</v>
      </c>
    </row>
    <row r="224" spans="2:7" x14ac:dyDescent="0.45">
      <c r="B224" s="12"/>
      <c r="C224" s="12"/>
      <c r="D224" s="13" t="s">
        <v>214</v>
      </c>
      <c r="E224" s="14"/>
      <c r="F224" s="14"/>
      <c r="G224" s="14">
        <f t="shared" si="3"/>
        <v>0</v>
      </c>
    </row>
    <row r="225" spans="2:7" x14ac:dyDescent="0.45">
      <c r="B225" s="12"/>
      <c r="C225" s="12"/>
      <c r="D225" s="13" t="s">
        <v>215</v>
      </c>
      <c r="E225" s="14"/>
      <c r="F225" s="14">
        <v>25931200</v>
      </c>
      <c r="G225" s="14">
        <f t="shared" si="3"/>
        <v>-25931200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0</v>
      </c>
      <c r="F227" s="14">
        <f>+F228+F229</f>
        <v>0</v>
      </c>
      <c r="G227" s="14">
        <f t="shared" si="3"/>
        <v>0</v>
      </c>
    </row>
    <row r="228" spans="2:7" x14ac:dyDescent="0.45">
      <c r="B228" s="12"/>
      <c r="C228" s="12"/>
      <c r="D228" s="13" t="s">
        <v>198</v>
      </c>
      <c r="E228" s="14"/>
      <c r="F228" s="14"/>
      <c r="G228" s="14">
        <f t="shared" si="3"/>
        <v>0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0</v>
      </c>
      <c r="F230" s="17">
        <f>+F211+F212+F222+F223+F224+F225+F226+F227</f>
        <v>25931200</v>
      </c>
      <c r="G230" s="17">
        <f t="shared" si="3"/>
        <v>-25931200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0</v>
      </c>
      <c r="F231" s="26">
        <f xml:space="preserve"> +F210 - F230</f>
        <v>-25931200</v>
      </c>
      <c r="G231" s="26">
        <f t="shared" si="3"/>
        <v>25931200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-1348540</v>
      </c>
      <c r="F232" s="29">
        <f xml:space="preserve"> +F185 +F231</f>
        <v>-3753476</v>
      </c>
      <c r="G232" s="29">
        <f t="shared" si="3"/>
        <v>2404936</v>
      </c>
    </row>
    <row r="233" spans="2:7" x14ac:dyDescent="0.45">
      <c r="B233" s="30" t="s">
        <v>221</v>
      </c>
      <c r="C233" s="27" t="s">
        <v>222</v>
      </c>
      <c r="D233" s="28"/>
      <c r="E233" s="29">
        <v>61154454</v>
      </c>
      <c r="F233" s="29">
        <v>64907930</v>
      </c>
      <c r="G233" s="29">
        <f t="shared" si="3"/>
        <v>-3753476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59805914</v>
      </c>
      <c r="F234" s="29">
        <f xml:space="preserve"> +F232 +F233</f>
        <v>61154454</v>
      </c>
      <c r="G234" s="29">
        <f t="shared" si="3"/>
        <v>-1348540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0</v>
      </c>
      <c r="G236" s="29">
        <f t="shared" si="3"/>
        <v>0</v>
      </c>
    </row>
    <row r="237" spans="2:7" x14ac:dyDescent="0.45">
      <c r="B237" s="31"/>
      <c r="C237" s="32" t="s">
        <v>226</v>
      </c>
      <c r="D237" s="25"/>
      <c r="E237" s="26"/>
      <c r="F237" s="26"/>
      <c r="G237" s="26">
        <f t="shared" si="3"/>
        <v>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0</v>
      </c>
      <c r="G240" s="29">
        <f t="shared" si="3"/>
        <v>0</v>
      </c>
    </row>
    <row r="241" spans="2:7" x14ac:dyDescent="0.45">
      <c r="B241" s="31"/>
      <c r="C241" s="32" t="s">
        <v>230</v>
      </c>
      <c r="D241" s="25"/>
      <c r="E241" s="26"/>
      <c r="F241" s="26"/>
      <c r="G241" s="26">
        <f t="shared" si="3"/>
        <v>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59805914</v>
      </c>
      <c r="F245" s="29">
        <f xml:space="preserve"> +F234 +F235 +F236 - F240</f>
        <v>61154454</v>
      </c>
      <c r="G245" s="29">
        <f t="shared" si="3"/>
        <v>-1348540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41D0F-CEDA-4F55-8C86-B4CDA4C1270B}">
  <sheetPr>
    <pageSetUpPr fitToPage="1"/>
  </sheetPr>
  <dimension ref="B1:G245"/>
  <sheetViews>
    <sheetView showGridLines="0" tabSelected="1" workbookViewId="0"/>
  </sheetViews>
  <sheetFormatPr defaultRowHeight="18" x14ac:dyDescent="0.45"/>
  <cols>
    <col min="1" max="3" width="3" customWidth="1"/>
    <col min="4" max="4" width="61.5" customWidth="1"/>
    <col min="5" max="7" width="21.296875" customWidth="1"/>
  </cols>
  <sheetData>
    <row r="1" spans="2:7" ht="22.8" x14ac:dyDescent="0.45">
      <c r="B1" s="1"/>
      <c r="C1" s="1"/>
      <c r="D1" s="1"/>
      <c r="E1" s="2"/>
      <c r="F1" s="2"/>
      <c r="G1" s="3" t="s">
        <v>0</v>
      </c>
    </row>
    <row r="2" spans="2:7" ht="22.8" x14ac:dyDescent="0.45">
      <c r="B2" s="4" t="s">
        <v>241</v>
      </c>
      <c r="C2" s="4"/>
      <c r="D2" s="4"/>
      <c r="E2" s="4"/>
      <c r="F2" s="4"/>
      <c r="G2" s="4"/>
    </row>
    <row r="3" spans="2:7" ht="22.8" x14ac:dyDescent="0.45">
      <c r="B3" s="5" t="s">
        <v>2</v>
      </c>
      <c r="C3" s="5"/>
      <c r="D3" s="5"/>
      <c r="E3" s="5"/>
      <c r="F3" s="5"/>
      <c r="G3" s="5"/>
    </row>
    <row r="4" spans="2:7" x14ac:dyDescent="0.45">
      <c r="B4" s="6"/>
      <c r="C4" s="6"/>
      <c r="D4" s="6"/>
      <c r="E4" s="6"/>
      <c r="F4" s="2"/>
      <c r="G4" s="6" t="s">
        <v>3</v>
      </c>
    </row>
    <row r="5" spans="2:7" x14ac:dyDescent="0.4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5">
      <c r="B6" s="9" t="s">
        <v>8</v>
      </c>
      <c r="C6" s="9" t="s">
        <v>9</v>
      </c>
      <c r="D6" s="10" t="s">
        <v>10</v>
      </c>
      <c r="E6" s="11">
        <f>+E7+E11+E18+E25+E28+E32+E45</f>
        <v>0</v>
      </c>
      <c r="F6" s="11">
        <f>+F7+F11+F18+F25+F28+F32+F45</f>
        <v>0</v>
      </c>
      <c r="G6" s="11">
        <f>E6-F6</f>
        <v>0</v>
      </c>
    </row>
    <row r="7" spans="2:7" x14ac:dyDescent="0.4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x14ac:dyDescent="0.4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x14ac:dyDescent="0.4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x14ac:dyDescent="0.4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x14ac:dyDescent="0.4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x14ac:dyDescent="0.4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x14ac:dyDescent="0.4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x14ac:dyDescent="0.4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x14ac:dyDescent="0.4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x14ac:dyDescent="0.4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x14ac:dyDescent="0.4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x14ac:dyDescent="0.4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x14ac:dyDescent="0.4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x14ac:dyDescent="0.4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x14ac:dyDescent="0.4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x14ac:dyDescent="0.4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x14ac:dyDescent="0.4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x14ac:dyDescent="0.4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x14ac:dyDescent="0.4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x14ac:dyDescent="0.4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x14ac:dyDescent="0.45">
      <c r="B32" s="12"/>
      <c r="C32" s="12"/>
      <c r="D32" s="13" t="s">
        <v>29</v>
      </c>
      <c r="E32" s="14">
        <f>+E33+E34+E35+E36+E37+E38+E39+E40+E41+E42+E43+E44</f>
        <v>0</v>
      </c>
      <c r="F32" s="14">
        <f>+F33+F34+F35+F36+F37+F38+F39+F40+F41+F42+F43+F44</f>
        <v>0</v>
      </c>
      <c r="G32" s="14">
        <f t="shared" si="0"/>
        <v>0</v>
      </c>
    </row>
    <row r="33" spans="2:7" x14ac:dyDescent="0.4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x14ac:dyDescent="0.4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x14ac:dyDescent="0.4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x14ac:dyDescent="0.4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x14ac:dyDescent="0.4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x14ac:dyDescent="0.4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x14ac:dyDescent="0.4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x14ac:dyDescent="0.4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x14ac:dyDescent="0.4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x14ac:dyDescent="0.4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x14ac:dyDescent="0.4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x14ac:dyDescent="0.45">
      <c r="B44" s="12"/>
      <c r="C44" s="12"/>
      <c r="D44" s="13" t="s">
        <v>41</v>
      </c>
      <c r="E44" s="14"/>
      <c r="F44" s="14"/>
      <c r="G44" s="14">
        <f t="shared" si="0"/>
        <v>0</v>
      </c>
    </row>
    <row r="45" spans="2:7" x14ac:dyDescent="0.45">
      <c r="B45" s="12"/>
      <c r="C45" s="12"/>
      <c r="D45" s="13" t="s">
        <v>42</v>
      </c>
      <c r="E45" s="14">
        <f>+E46+E47+E48+E49+E50+E51+E52+E53+E54</f>
        <v>0</v>
      </c>
      <c r="F45" s="14">
        <f>+F46+F47+F48+F49+F50+F51+F52+F53+F54</f>
        <v>0</v>
      </c>
      <c r="G45" s="14">
        <f t="shared" si="0"/>
        <v>0</v>
      </c>
    </row>
    <row r="46" spans="2:7" x14ac:dyDescent="0.4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x14ac:dyDescent="0.4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x14ac:dyDescent="0.4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x14ac:dyDescent="0.4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x14ac:dyDescent="0.4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x14ac:dyDescent="0.4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x14ac:dyDescent="0.4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x14ac:dyDescent="0.45">
      <c r="B53" s="12"/>
      <c r="C53" s="12"/>
      <c r="D53" s="13" t="s">
        <v>50</v>
      </c>
      <c r="E53" s="14"/>
      <c r="F53" s="14"/>
      <c r="G53" s="14">
        <f t="shared" si="0"/>
        <v>0</v>
      </c>
    </row>
    <row r="54" spans="2:7" x14ac:dyDescent="0.45">
      <c r="B54" s="12"/>
      <c r="C54" s="12"/>
      <c r="D54" s="13" t="s">
        <v>51</v>
      </c>
      <c r="E54" s="14"/>
      <c r="F54" s="14"/>
      <c r="G54" s="14">
        <f t="shared" si="0"/>
        <v>0</v>
      </c>
    </row>
    <row r="55" spans="2:7" x14ac:dyDescent="0.45">
      <c r="B55" s="12"/>
      <c r="C55" s="12"/>
      <c r="D55" s="13" t="s">
        <v>52</v>
      </c>
      <c r="E55" s="14">
        <f>+E56+E63</f>
        <v>0</v>
      </c>
      <c r="F55" s="14">
        <f>+F56+F63</f>
        <v>0</v>
      </c>
      <c r="G55" s="14">
        <f t="shared" si="0"/>
        <v>0</v>
      </c>
    </row>
    <row r="56" spans="2:7" x14ac:dyDescent="0.45">
      <c r="B56" s="12"/>
      <c r="C56" s="12"/>
      <c r="D56" s="13" t="s">
        <v>53</v>
      </c>
      <c r="E56" s="14">
        <f>+E57+E58+E59+E60+E61+E62</f>
        <v>0</v>
      </c>
      <c r="F56" s="14">
        <f>+F57+F58+F59+F60+F61+F62</f>
        <v>0</v>
      </c>
      <c r="G56" s="14">
        <f t="shared" si="0"/>
        <v>0</v>
      </c>
    </row>
    <row r="57" spans="2:7" x14ac:dyDescent="0.45">
      <c r="B57" s="12"/>
      <c r="C57" s="12"/>
      <c r="D57" s="13" t="s">
        <v>54</v>
      </c>
      <c r="E57" s="14"/>
      <c r="F57" s="14"/>
      <c r="G57" s="14">
        <f t="shared" si="0"/>
        <v>0</v>
      </c>
    </row>
    <row r="58" spans="2:7" x14ac:dyDescent="0.45">
      <c r="B58" s="12"/>
      <c r="C58" s="12"/>
      <c r="D58" s="13" t="s">
        <v>41</v>
      </c>
      <c r="E58" s="14"/>
      <c r="F58" s="14"/>
      <c r="G58" s="14">
        <f t="shared" si="0"/>
        <v>0</v>
      </c>
    </row>
    <row r="59" spans="2:7" x14ac:dyDescent="0.45">
      <c r="B59" s="12"/>
      <c r="C59" s="12"/>
      <c r="D59" s="13" t="s">
        <v>43</v>
      </c>
      <c r="E59" s="14"/>
      <c r="F59" s="14"/>
      <c r="G59" s="14">
        <f t="shared" si="0"/>
        <v>0</v>
      </c>
    </row>
    <row r="60" spans="2:7" x14ac:dyDescent="0.45">
      <c r="B60" s="12"/>
      <c r="C60" s="12"/>
      <c r="D60" s="13" t="s">
        <v>44</v>
      </c>
      <c r="E60" s="14"/>
      <c r="F60" s="14"/>
      <c r="G60" s="14">
        <f t="shared" si="0"/>
        <v>0</v>
      </c>
    </row>
    <row r="61" spans="2:7" x14ac:dyDescent="0.45">
      <c r="B61" s="12"/>
      <c r="C61" s="12"/>
      <c r="D61" s="13" t="s">
        <v>45</v>
      </c>
      <c r="E61" s="14"/>
      <c r="F61" s="14"/>
      <c r="G61" s="14">
        <f t="shared" si="0"/>
        <v>0</v>
      </c>
    </row>
    <row r="62" spans="2:7" x14ac:dyDescent="0.45">
      <c r="B62" s="12"/>
      <c r="C62" s="12"/>
      <c r="D62" s="13" t="s">
        <v>51</v>
      </c>
      <c r="E62" s="14"/>
      <c r="F62" s="14"/>
      <c r="G62" s="14">
        <f t="shared" si="0"/>
        <v>0</v>
      </c>
    </row>
    <row r="63" spans="2:7" x14ac:dyDescent="0.45">
      <c r="B63" s="12"/>
      <c r="C63" s="12"/>
      <c r="D63" s="13" t="s">
        <v>42</v>
      </c>
      <c r="E63" s="14">
        <f>+E64</f>
        <v>0</v>
      </c>
      <c r="F63" s="14">
        <f>+F64</f>
        <v>0</v>
      </c>
      <c r="G63" s="14">
        <f t="shared" si="0"/>
        <v>0</v>
      </c>
    </row>
    <row r="64" spans="2:7" x14ac:dyDescent="0.45">
      <c r="B64" s="12"/>
      <c r="C64" s="12"/>
      <c r="D64" s="13" t="s">
        <v>51</v>
      </c>
      <c r="E64" s="14"/>
      <c r="F64" s="14"/>
      <c r="G64" s="14">
        <f t="shared" si="0"/>
        <v>0</v>
      </c>
    </row>
    <row r="65" spans="2:7" x14ac:dyDescent="0.45">
      <c r="B65" s="12"/>
      <c r="C65" s="12"/>
      <c r="D65" s="13" t="s">
        <v>55</v>
      </c>
      <c r="E65" s="14">
        <f>+E66+E67</f>
        <v>3230000</v>
      </c>
      <c r="F65" s="14">
        <f>+F66+F67</f>
        <v>3170000</v>
      </c>
      <c r="G65" s="14">
        <f t="shared" si="0"/>
        <v>60000</v>
      </c>
    </row>
    <row r="66" spans="2:7" x14ac:dyDescent="0.45">
      <c r="B66" s="12"/>
      <c r="C66" s="12"/>
      <c r="D66" s="13" t="s">
        <v>56</v>
      </c>
      <c r="E66" s="14">
        <v>1820000</v>
      </c>
      <c r="F66" s="14">
        <v>1820000</v>
      </c>
      <c r="G66" s="14">
        <f t="shared" si="0"/>
        <v>0</v>
      </c>
    </row>
    <row r="67" spans="2:7" x14ac:dyDescent="0.45">
      <c r="B67" s="12"/>
      <c r="C67" s="12"/>
      <c r="D67" s="13" t="s">
        <v>57</v>
      </c>
      <c r="E67" s="14">
        <v>1410000</v>
      </c>
      <c r="F67" s="14">
        <v>1350000</v>
      </c>
      <c r="G67" s="14">
        <f t="shared" si="0"/>
        <v>60000</v>
      </c>
    </row>
    <row r="68" spans="2:7" x14ac:dyDescent="0.45">
      <c r="B68" s="12"/>
      <c r="C68" s="12"/>
      <c r="D68" s="13" t="s">
        <v>58</v>
      </c>
      <c r="E68" s="14"/>
      <c r="F68" s="14"/>
      <c r="G68" s="14">
        <f t="shared" si="0"/>
        <v>0</v>
      </c>
    </row>
    <row r="69" spans="2:7" x14ac:dyDescent="0.45">
      <c r="B69" s="12"/>
      <c r="C69" s="12"/>
      <c r="D69" s="13" t="s">
        <v>59</v>
      </c>
      <c r="E69" s="14"/>
      <c r="F69" s="14"/>
      <c r="G69" s="14">
        <f t="shared" si="0"/>
        <v>0</v>
      </c>
    </row>
    <row r="70" spans="2:7" x14ac:dyDescent="0.45">
      <c r="B70" s="12"/>
      <c r="C70" s="15"/>
      <c r="D70" s="16" t="s">
        <v>60</v>
      </c>
      <c r="E70" s="17">
        <f>+E6+E55+E65+E68+E69</f>
        <v>3230000</v>
      </c>
      <c r="F70" s="17">
        <f>+F6+F55+F65+F68+F69</f>
        <v>3170000</v>
      </c>
      <c r="G70" s="17">
        <f t="shared" si="0"/>
        <v>60000</v>
      </c>
    </row>
    <row r="71" spans="2:7" x14ac:dyDescent="0.45">
      <c r="B71" s="12"/>
      <c r="C71" s="9" t="s">
        <v>61</v>
      </c>
      <c r="D71" s="13" t="s">
        <v>62</v>
      </c>
      <c r="E71" s="14">
        <f>+E72+E73+E94+E95+E96+E97+E98+E99+E100+E101+E102</f>
        <v>1326875</v>
      </c>
      <c r="F71" s="14">
        <f>+F72+F73+F94+F95+F96+F97+F98+F99+F100+F101+F102</f>
        <v>1399699</v>
      </c>
      <c r="G71" s="14">
        <f t="shared" ref="G71:G134" si="1">E71-F71</f>
        <v>-72824</v>
      </c>
    </row>
    <row r="72" spans="2:7" x14ac:dyDescent="0.45">
      <c r="B72" s="12"/>
      <c r="C72" s="12"/>
      <c r="D72" s="13" t="s">
        <v>63</v>
      </c>
      <c r="E72" s="14"/>
      <c r="F72" s="14"/>
      <c r="G72" s="14">
        <f t="shared" si="1"/>
        <v>0</v>
      </c>
    </row>
    <row r="73" spans="2:7" x14ac:dyDescent="0.45">
      <c r="B73" s="12"/>
      <c r="C73" s="12"/>
      <c r="D73" s="13" t="s">
        <v>64</v>
      </c>
      <c r="E73" s="14">
        <f>+E74+E75+E76+E77+E78+E79+E80+E81+E82+E83+E84+E85+E86+E87+E88+E89+E90+E91+E92+E93</f>
        <v>0</v>
      </c>
      <c r="F73" s="14">
        <f>+F74+F75+F76+F77+F78+F79+F80+F81+F82+F83+F84+F85+F86+F87+F88+F89+F90+F91+F92+F93</f>
        <v>0</v>
      </c>
      <c r="G73" s="14">
        <f t="shared" si="1"/>
        <v>0</v>
      </c>
    </row>
    <row r="74" spans="2:7" x14ac:dyDescent="0.45">
      <c r="B74" s="12"/>
      <c r="C74" s="12"/>
      <c r="D74" s="13" t="s">
        <v>65</v>
      </c>
      <c r="E74" s="14"/>
      <c r="F74" s="14"/>
      <c r="G74" s="14">
        <f t="shared" si="1"/>
        <v>0</v>
      </c>
    </row>
    <row r="75" spans="2:7" x14ac:dyDescent="0.45">
      <c r="B75" s="12"/>
      <c r="C75" s="12"/>
      <c r="D75" s="13" t="s">
        <v>66</v>
      </c>
      <c r="E75" s="14"/>
      <c r="F75" s="14"/>
      <c r="G75" s="14">
        <f t="shared" si="1"/>
        <v>0</v>
      </c>
    </row>
    <row r="76" spans="2:7" x14ac:dyDescent="0.45">
      <c r="B76" s="12"/>
      <c r="C76" s="12"/>
      <c r="D76" s="13" t="s">
        <v>67</v>
      </c>
      <c r="E76" s="14"/>
      <c r="F76" s="14"/>
      <c r="G76" s="14">
        <f t="shared" si="1"/>
        <v>0</v>
      </c>
    </row>
    <row r="77" spans="2:7" x14ac:dyDescent="0.45">
      <c r="B77" s="12"/>
      <c r="C77" s="12"/>
      <c r="D77" s="13" t="s">
        <v>68</v>
      </c>
      <c r="E77" s="14"/>
      <c r="F77" s="14"/>
      <c r="G77" s="14">
        <f t="shared" si="1"/>
        <v>0</v>
      </c>
    </row>
    <row r="78" spans="2:7" x14ac:dyDescent="0.45">
      <c r="B78" s="12"/>
      <c r="C78" s="12"/>
      <c r="D78" s="13" t="s">
        <v>69</v>
      </c>
      <c r="E78" s="14"/>
      <c r="F78" s="14"/>
      <c r="G78" s="14">
        <f t="shared" si="1"/>
        <v>0</v>
      </c>
    </row>
    <row r="79" spans="2:7" x14ac:dyDescent="0.45">
      <c r="B79" s="12"/>
      <c r="C79" s="12"/>
      <c r="D79" s="13" t="s">
        <v>70</v>
      </c>
      <c r="E79" s="14"/>
      <c r="F79" s="14"/>
      <c r="G79" s="14">
        <f t="shared" si="1"/>
        <v>0</v>
      </c>
    </row>
    <row r="80" spans="2:7" x14ac:dyDescent="0.45">
      <c r="B80" s="12"/>
      <c r="C80" s="12"/>
      <c r="D80" s="13" t="s">
        <v>71</v>
      </c>
      <c r="E80" s="14"/>
      <c r="F80" s="14"/>
      <c r="G80" s="14">
        <f t="shared" si="1"/>
        <v>0</v>
      </c>
    </row>
    <row r="81" spans="2:7" x14ac:dyDescent="0.45">
      <c r="B81" s="12"/>
      <c r="C81" s="12"/>
      <c r="D81" s="13" t="s">
        <v>72</v>
      </c>
      <c r="E81" s="14"/>
      <c r="F81" s="14"/>
      <c r="G81" s="14">
        <f t="shared" si="1"/>
        <v>0</v>
      </c>
    </row>
    <row r="82" spans="2:7" x14ac:dyDescent="0.45">
      <c r="B82" s="12"/>
      <c r="C82" s="12"/>
      <c r="D82" s="13" t="s">
        <v>73</v>
      </c>
      <c r="E82" s="14"/>
      <c r="F82" s="14"/>
      <c r="G82" s="14">
        <f t="shared" si="1"/>
        <v>0</v>
      </c>
    </row>
    <row r="83" spans="2:7" x14ac:dyDescent="0.45">
      <c r="B83" s="12"/>
      <c r="C83" s="12"/>
      <c r="D83" s="13" t="s">
        <v>74</v>
      </c>
      <c r="E83" s="14"/>
      <c r="F83" s="14"/>
      <c r="G83" s="14">
        <f t="shared" si="1"/>
        <v>0</v>
      </c>
    </row>
    <row r="84" spans="2:7" x14ac:dyDescent="0.45">
      <c r="B84" s="12"/>
      <c r="C84" s="12"/>
      <c r="D84" s="13" t="s">
        <v>75</v>
      </c>
      <c r="E84" s="14"/>
      <c r="F84" s="14"/>
      <c r="G84" s="14">
        <f t="shared" si="1"/>
        <v>0</v>
      </c>
    </row>
    <row r="85" spans="2:7" x14ac:dyDescent="0.45">
      <c r="B85" s="12"/>
      <c r="C85" s="12"/>
      <c r="D85" s="13" t="s">
        <v>76</v>
      </c>
      <c r="E85" s="14"/>
      <c r="F85" s="14"/>
      <c r="G85" s="14">
        <f t="shared" si="1"/>
        <v>0</v>
      </c>
    </row>
    <row r="86" spans="2:7" x14ac:dyDescent="0.45">
      <c r="B86" s="12"/>
      <c r="C86" s="12"/>
      <c r="D86" s="13" t="s">
        <v>77</v>
      </c>
      <c r="E86" s="14"/>
      <c r="F86" s="14"/>
      <c r="G86" s="14">
        <f t="shared" si="1"/>
        <v>0</v>
      </c>
    </row>
    <row r="87" spans="2:7" x14ac:dyDescent="0.45">
      <c r="B87" s="12"/>
      <c r="C87" s="12"/>
      <c r="D87" s="13" t="s">
        <v>78</v>
      </c>
      <c r="E87" s="14"/>
      <c r="F87" s="14"/>
      <c r="G87" s="14">
        <f t="shared" si="1"/>
        <v>0</v>
      </c>
    </row>
    <row r="88" spans="2:7" x14ac:dyDescent="0.45">
      <c r="B88" s="12"/>
      <c r="C88" s="12"/>
      <c r="D88" s="13" t="s">
        <v>79</v>
      </c>
      <c r="E88" s="14"/>
      <c r="F88" s="14"/>
      <c r="G88" s="14">
        <f t="shared" si="1"/>
        <v>0</v>
      </c>
    </row>
    <row r="89" spans="2:7" x14ac:dyDescent="0.45">
      <c r="B89" s="12"/>
      <c r="C89" s="12"/>
      <c r="D89" s="13" t="s">
        <v>80</v>
      </c>
      <c r="E89" s="14"/>
      <c r="F89" s="14"/>
      <c r="G89" s="14">
        <f t="shared" si="1"/>
        <v>0</v>
      </c>
    </row>
    <row r="90" spans="2:7" x14ac:dyDescent="0.45">
      <c r="B90" s="12"/>
      <c r="C90" s="12"/>
      <c r="D90" s="13" t="s">
        <v>81</v>
      </c>
      <c r="E90" s="14"/>
      <c r="F90" s="14"/>
      <c r="G90" s="14">
        <f t="shared" si="1"/>
        <v>0</v>
      </c>
    </row>
    <row r="91" spans="2:7" x14ac:dyDescent="0.45">
      <c r="B91" s="12"/>
      <c r="C91" s="12"/>
      <c r="D91" s="13" t="s">
        <v>82</v>
      </c>
      <c r="E91" s="14"/>
      <c r="F91" s="14"/>
      <c r="G91" s="14">
        <f t="shared" si="1"/>
        <v>0</v>
      </c>
    </row>
    <row r="92" spans="2:7" x14ac:dyDescent="0.45">
      <c r="B92" s="12"/>
      <c r="C92" s="12"/>
      <c r="D92" s="13" t="s">
        <v>83</v>
      </c>
      <c r="E92" s="14"/>
      <c r="F92" s="14"/>
      <c r="G92" s="14">
        <f t="shared" si="1"/>
        <v>0</v>
      </c>
    </row>
    <row r="93" spans="2:7" x14ac:dyDescent="0.45">
      <c r="B93" s="12"/>
      <c r="C93" s="12"/>
      <c r="D93" s="13" t="s">
        <v>84</v>
      </c>
      <c r="E93" s="14"/>
      <c r="F93" s="14"/>
      <c r="G93" s="14">
        <f t="shared" si="1"/>
        <v>0</v>
      </c>
    </row>
    <row r="94" spans="2:7" x14ac:dyDescent="0.45">
      <c r="B94" s="12"/>
      <c r="C94" s="12"/>
      <c r="D94" s="13" t="s">
        <v>85</v>
      </c>
      <c r="E94" s="14"/>
      <c r="F94" s="14"/>
      <c r="G94" s="14">
        <f t="shared" si="1"/>
        <v>0</v>
      </c>
    </row>
    <row r="95" spans="2:7" x14ac:dyDescent="0.45">
      <c r="B95" s="12"/>
      <c r="C95" s="12"/>
      <c r="D95" s="13" t="s">
        <v>86</v>
      </c>
      <c r="E95" s="14"/>
      <c r="F95" s="14"/>
      <c r="G95" s="14">
        <f t="shared" si="1"/>
        <v>0</v>
      </c>
    </row>
    <row r="96" spans="2:7" x14ac:dyDescent="0.45">
      <c r="B96" s="12"/>
      <c r="C96" s="12"/>
      <c r="D96" s="13" t="s">
        <v>87</v>
      </c>
      <c r="E96" s="14"/>
      <c r="F96" s="14"/>
      <c r="G96" s="14">
        <f t="shared" si="1"/>
        <v>0</v>
      </c>
    </row>
    <row r="97" spans="2:7" x14ac:dyDescent="0.45">
      <c r="B97" s="12"/>
      <c r="C97" s="12"/>
      <c r="D97" s="13" t="s">
        <v>88</v>
      </c>
      <c r="E97" s="14">
        <v>1326875</v>
      </c>
      <c r="F97" s="14">
        <v>1399699</v>
      </c>
      <c r="G97" s="14">
        <f t="shared" si="1"/>
        <v>-72824</v>
      </c>
    </row>
    <row r="98" spans="2:7" x14ac:dyDescent="0.45">
      <c r="B98" s="12"/>
      <c r="C98" s="12"/>
      <c r="D98" s="13" t="s">
        <v>89</v>
      </c>
      <c r="E98" s="14"/>
      <c r="F98" s="14"/>
      <c r="G98" s="14">
        <f t="shared" si="1"/>
        <v>0</v>
      </c>
    </row>
    <row r="99" spans="2:7" x14ac:dyDescent="0.45">
      <c r="B99" s="12"/>
      <c r="C99" s="12"/>
      <c r="D99" s="13" t="s">
        <v>90</v>
      </c>
      <c r="E99" s="14"/>
      <c r="F99" s="14"/>
      <c r="G99" s="14">
        <f t="shared" si="1"/>
        <v>0</v>
      </c>
    </row>
    <row r="100" spans="2:7" x14ac:dyDescent="0.45">
      <c r="B100" s="12"/>
      <c r="C100" s="12"/>
      <c r="D100" s="13" t="s">
        <v>91</v>
      </c>
      <c r="E100" s="14"/>
      <c r="F100" s="14"/>
      <c r="G100" s="14">
        <f t="shared" si="1"/>
        <v>0</v>
      </c>
    </row>
    <row r="101" spans="2:7" x14ac:dyDescent="0.45">
      <c r="B101" s="12"/>
      <c r="C101" s="12"/>
      <c r="D101" s="13" t="s">
        <v>92</v>
      </c>
      <c r="E101" s="14"/>
      <c r="F101" s="14"/>
      <c r="G101" s="14">
        <f t="shared" si="1"/>
        <v>0</v>
      </c>
    </row>
    <row r="102" spans="2:7" x14ac:dyDescent="0.45">
      <c r="B102" s="12"/>
      <c r="C102" s="12"/>
      <c r="D102" s="13" t="s">
        <v>93</v>
      </c>
      <c r="E102" s="14">
        <f>+E103</f>
        <v>0</v>
      </c>
      <c r="F102" s="14">
        <f>+F103</f>
        <v>0</v>
      </c>
      <c r="G102" s="14">
        <f t="shared" si="1"/>
        <v>0</v>
      </c>
    </row>
    <row r="103" spans="2:7" x14ac:dyDescent="0.45">
      <c r="B103" s="12"/>
      <c r="C103" s="12"/>
      <c r="D103" s="13" t="s">
        <v>94</v>
      </c>
      <c r="E103" s="14"/>
      <c r="F103" s="14"/>
      <c r="G103" s="14">
        <f t="shared" si="1"/>
        <v>0</v>
      </c>
    </row>
    <row r="104" spans="2:7" x14ac:dyDescent="0.45">
      <c r="B104" s="12"/>
      <c r="C104" s="12"/>
      <c r="D104" s="13" t="s">
        <v>95</v>
      </c>
      <c r="E104" s="14">
        <f>+E105+E106+E107+E108+E109+E110+E111+E112+E113+E114+E115+E116+E117+E118+E119+E120</f>
        <v>510395</v>
      </c>
      <c r="F104" s="14">
        <f>+F105+F106+F107+F108+F109+F110+F111+F112+F113+F114+F115+F116+F117+F118+F119+F120</f>
        <v>426974</v>
      </c>
      <c r="G104" s="14">
        <f t="shared" si="1"/>
        <v>83421</v>
      </c>
    </row>
    <row r="105" spans="2:7" x14ac:dyDescent="0.45">
      <c r="B105" s="12"/>
      <c r="C105" s="12"/>
      <c r="D105" s="13" t="s">
        <v>96</v>
      </c>
      <c r="E105" s="14"/>
      <c r="F105" s="14"/>
      <c r="G105" s="14">
        <f t="shared" si="1"/>
        <v>0</v>
      </c>
    </row>
    <row r="106" spans="2:7" x14ac:dyDescent="0.45">
      <c r="B106" s="12"/>
      <c r="C106" s="12"/>
      <c r="D106" s="13" t="s">
        <v>97</v>
      </c>
      <c r="E106" s="14"/>
      <c r="F106" s="14"/>
      <c r="G106" s="14">
        <f t="shared" si="1"/>
        <v>0</v>
      </c>
    </row>
    <row r="107" spans="2:7" x14ac:dyDescent="0.45">
      <c r="B107" s="12"/>
      <c r="C107" s="12"/>
      <c r="D107" s="13" t="s">
        <v>98</v>
      </c>
      <c r="E107" s="14"/>
      <c r="F107" s="14"/>
      <c r="G107" s="14">
        <f t="shared" si="1"/>
        <v>0</v>
      </c>
    </row>
    <row r="108" spans="2:7" x14ac:dyDescent="0.45">
      <c r="B108" s="12"/>
      <c r="C108" s="12"/>
      <c r="D108" s="13" t="s">
        <v>99</v>
      </c>
      <c r="E108" s="14">
        <v>9960</v>
      </c>
      <c r="F108" s="14"/>
      <c r="G108" s="14">
        <f t="shared" si="1"/>
        <v>9960</v>
      </c>
    </row>
    <row r="109" spans="2:7" x14ac:dyDescent="0.45">
      <c r="B109" s="12"/>
      <c r="C109" s="12"/>
      <c r="D109" s="13" t="s">
        <v>100</v>
      </c>
      <c r="E109" s="14"/>
      <c r="F109" s="14"/>
      <c r="G109" s="14">
        <f t="shared" si="1"/>
        <v>0</v>
      </c>
    </row>
    <row r="110" spans="2:7" x14ac:dyDescent="0.45">
      <c r="B110" s="12"/>
      <c r="C110" s="12"/>
      <c r="D110" s="13" t="s">
        <v>101</v>
      </c>
      <c r="E110" s="14"/>
      <c r="F110" s="14"/>
      <c r="G110" s="14">
        <f t="shared" si="1"/>
        <v>0</v>
      </c>
    </row>
    <row r="111" spans="2:7" x14ac:dyDescent="0.45">
      <c r="B111" s="12"/>
      <c r="C111" s="12"/>
      <c r="D111" s="13" t="s">
        <v>102</v>
      </c>
      <c r="E111" s="14"/>
      <c r="F111" s="14"/>
      <c r="G111" s="14">
        <f t="shared" si="1"/>
        <v>0</v>
      </c>
    </row>
    <row r="112" spans="2:7" x14ac:dyDescent="0.45">
      <c r="B112" s="12"/>
      <c r="C112" s="12"/>
      <c r="D112" s="13" t="s">
        <v>103</v>
      </c>
      <c r="E112" s="14"/>
      <c r="F112" s="14"/>
      <c r="G112" s="14">
        <f t="shared" si="1"/>
        <v>0</v>
      </c>
    </row>
    <row r="113" spans="2:7" x14ac:dyDescent="0.45">
      <c r="B113" s="12"/>
      <c r="C113" s="12"/>
      <c r="D113" s="13" t="s">
        <v>104</v>
      </c>
      <c r="E113" s="14"/>
      <c r="F113" s="14"/>
      <c r="G113" s="14">
        <f t="shared" si="1"/>
        <v>0</v>
      </c>
    </row>
    <row r="114" spans="2:7" x14ac:dyDescent="0.45">
      <c r="B114" s="12"/>
      <c r="C114" s="12"/>
      <c r="D114" s="13" t="s">
        <v>105</v>
      </c>
      <c r="E114" s="14">
        <v>454240</v>
      </c>
      <c r="F114" s="14">
        <v>411111</v>
      </c>
      <c r="G114" s="14">
        <f t="shared" si="1"/>
        <v>43129</v>
      </c>
    </row>
    <row r="115" spans="2:7" x14ac:dyDescent="0.45">
      <c r="B115" s="12"/>
      <c r="C115" s="12"/>
      <c r="D115" s="13" t="s">
        <v>106</v>
      </c>
      <c r="E115" s="14"/>
      <c r="F115" s="14"/>
      <c r="G115" s="14">
        <f t="shared" si="1"/>
        <v>0</v>
      </c>
    </row>
    <row r="116" spans="2:7" x14ac:dyDescent="0.45">
      <c r="B116" s="12"/>
      <c r="C116" s="12"/>
      <c r="D116" s="13" t="s">
        <v>107</v>
      </c>
      <c r="E116" s="14">
        <v>46195</v>
      </c>
      <c r="F116" s="14">
        <v>7393</v>
      </c>
      <c r="G116" s="14">
        <f t="shared" si="1"/>
        <v>38802</v>
      </c>
    </row>
    <row r="117" spans="2:7" x14ac:dyDescent="0.45">
      <c r="B117" s="12"/>
      <c r="C117" s="12"/>
      <c r="D117" s="13" t="s">
        <v>108</v>
      </c>
      <c r="E117" s="14"/>
      <c r="F117" s="14">
        <v>8470</v>
      </c>
      <c r="G117" s="14">
        <f t="shared" si="1"/>
        <v>-8470</v>
      </c>
    </row>
    <row r="118" spans="2:7" x14ac:dyDescent="0.45">
      <c r="B118" s="12"/>
      <c r="C118" s="12"/>
      <c r="D118" s="13" t="s">
        <v>109</v>
      </c>
      <c r="E118" s="14"/>
      <c r="F118" s="14"/>
      <c r="G118" s="14">
        <f t="shared" si="1"/>
        <v>0</v>
      </c>
    </row>
    <row r="119" spans="2:7" x14ac:dyDescent="0.45">
      <c r="B119" s="12"/>
      <c r="C119" s="12"/>
      <c r="D119" s="13" t="s">
        <v>110</v>
      </c>
      <c r="E119" s="14"/>
      <c r="F119" s="14"/>
      <c r="G119" s="14">
        <f t="shared" si="1"/>
        <v>0</v>
      </c>
    </row>
    <row r="120" spans="2:7" x14ac:dyDescent="0.45">
      <c r="B120" s="12"/>
      <c r="C120" s="12"/>
      <c r="D120" s="13" t="s">
        <v>111</v>
      </c>
      <c r="E120" s="14"/>
      <c r="F120" s="14"/>
      <c r="G120" s="14">
        <f t="shared" si="1"/>
        <v>0</v>
      </c>
    </row>
    <row r="121" spans="2:7" x14ac:dyDescent="0.45">
      <c r="B121" s="12"/>
      <c r="C121" s="12"/>
      <c r="D121" s="13" t="s">
        <v>112</v>
      </c>
      <c r="E121" s="14">
        <f>+E122+E123+E124+E125+E126+E127+E128+E129+E130+E131+E132+E133+E134+E135+E136+E137+E138+E139+E140+E141</f>
        <v>739378</v>
      </c>
      <c r="F121" s="14">
        <f>+F122+F123+F124+F125+F126+F127+F128+F129+F130+F131+F132+F133+F134+F135+F136+F137+F138+F139+F140+F141</f>
        <v>798583</v>
      </c>
      <c r="G121" s="14">
        <f t="shared" si="1"/>
        <v>-59205</v>
      </c>
    </row>
    <row r="122" spans="2:7" x14ac:dyDescent="0.45">
      <c r="B122" s="12"/>
      <c r="C122" s="12"/>
      <c r="D122" s="13" t="s">
        <v>113</v>
      </c>
      <c r="E122" s="14">
        <v>3200</v>
      </c>
      <c r="F122" s="14"/>
      <c r="G122" s="14">
        <f t="shared" si="1"/>
        <v>3200</v>
      </c>
    </row>
    <row r="123" spans="2:7" x14ac:dyDescent="0.45">
      <c r="B123" s="12"/>
      <c r="C123" s="12"/>
      <c r="D123" s="13" t="s">
        <v>114</v>
      </c>
      <c r="E123" s="14"/>
      <c r="F123" s="14"/>
      <c r="G123" s="14">
        <f t="shared" si="1"/>
        <v>0</v>
      </c>
    </row>
    <row r="124" spans="2:7" x14ac:dyDescent="0.45">
      <c r="B124" s="12"/>
      <c r="C124" s="12"/>
      <c r="D124" s="13" t="s">
        <v>115</v>
      </c>
      <c r="E124" s="14"/>
      <c r="F124" s="14"/>
      <c r="G124" s="14">
        <f t="shared" si="1"/>
        <v>0</v>
      </c>
    </row>
    <row r="125" spans="2:7" x14ac:dyDescent="0.45">
      <c r="B125" s="12"/>
      <c r="C125" s="12"/>
      <c r="D125" s="13" t="s">
        <v>116</v>
      </c>
      <c r="E125" s="14"/>
      <c r="F125" s="14"/>
      <c r="G125" s="14">
        <f t="shared" si="1"/>
        <v>0</v>
      </c>
    </row>
    <row r="126" spans="2:7" x14ac:dyDescent="0.45">
      <c r="B126" s="12"/>
      <c r="C126" s="12"/>
      <c r="D126" s="13" t="s">
        <v>117</v>
      </c>
      <c r="E126" s="14"/>
      <c r="F126" s="14"/>
      <c r="G126" s="14">
        <f t="shared" si="1"/>
        <v>0</v>
      </c>
    </row>
    <row r="127" spans="2:7" x14ac:dyDescent="0.45">
      <c r="B127" s="12"/>
      <c r="C127" s="12"/>
      <c r="D127" s="13" t="s">
        <v>118</v>
      </c>
      <c r="E127" s="14"/>
      <c r="F127" s="14"/>
      <c r="G127" s="14">
        <f t="shared" si="1"/>
        <v>0</v>
      </c>
    </row>
    <row r="128" spans="2:7" x14ac:dyDescent="0.45">
      <c r="B128" s="12"/>
      <c r="C128" s="12"/>
      <c r="D128" s="13" t="s">
        <v>119</v>
      </c>
      <c r="E128" s="14">
        <v>63921</v>
      </c>
      <c r="F128" s="14">
        <v>86955</v>
      </c>
      <c r="G128" s="14">
        <f t="shared" si="1"/>
        <v>-23034</v>
      </c>
    </row>
    <row r="129" spans="2:7" x14ac:dyDescent="0.45">
      <c r="B129" s="12"/>
      <c r="C129" s="12"/>
      <c r="D129" s="13" t="s">
        <v>120</v>
      </c>
      <c r="E129" s="14">
        <v>68767</v>
      </c>
      <c r="F129" s="14">
        <v>81586</v>
      </c>
      <c r="G129" s="14">
        <f t="shared" si="1"/>
        <v>-12819</v>
      </c>
    </row>
    <row r="130" spans="2:7" x14ac:dyDescent="0.45">
      <c r="B130" s="12"/>
      <c r="C130" s="12"/>
      <c r="D130" s="13" t="s">
        <v>121</v>
      </c>
      <c r="E130" s="14"/>
      <c r="F130" s="14"/>
      <c r="G130" s="14">
        <f t="shared" si="1"/>
        <v>0</v>
      </c>
    </row>
    <row r="131" spans="2:7" x14ac:dyDescent="0.45">
      <c r="B131" s="12"/>
      <c r="C131" s="12"/>
      <c r="D131" s="13" t="s">
        <v>122</v>
      </c>
      <c r="E131" s="14"/>
      <c r="F131" s="14"/>
      <c r="G131" s="14">
        <f t="shared" si="1"/>
        <v>0</v>
      </c>
    </row>
    <row r="132" spans="2:7" x14ac:dyDescent="0.45">
      <c r="B132" s="12"/>
      <c r="C132" s="12"/>
      <c r="D132" s="13" t="s">
        <v>123</v>
      </c>
      <c r="E132" s="14"/>
      <c r="F132" s="14">
        <v>33482</v>
      </c>
      <c r="G132" s="14">
        <f t="shared" si="1"/>
        <v>-33482</v>
      </c>
    </row>
    <row r="133" spans="2:7" x14ac:dyDescent="0.45">
      <c r="B133" s="12"/>
      <c r="C133" s="12"/>
      <c r="D133" s="13" t="s">
        <v>124</v>
      </c>
      <c r="E133" s="14">
        <v>10090</v>
      </c>
      <c r="F133" s="14">
        <v>7560</v>
      </c>
      <c r="G133" s="14">
        <f t="shared" si="1"/>
        <v>2530</v>
      </c>
    </row>
    <row r="134" spans="2:7" x14ac:dyDescent="0.45">
      <c r="B134" s="12"/>
      <c r="C134" s="12"/>
      <c r="D134" s="13" t="s">
        <v>108</v>
      </c>
      <c r="E134" s="14"/>
      <c r="F134" s="14"/>
      <c r="G134" s="14">
        <f t="shared" si="1"/>
        <v>0</v>
      </c>
    </row>
    <row r="135" spans="2:7" x14ac:dyDescent="0.45">
      <c r="B135" s="12"/>
      <c r="C135" s="12"/>
      <c r="D135" s="13" t="s">
        <v>109</v>
      </c>
      <c r="E135" s="14"/>
      <c r="F135" s="14"/>
      <c r="G135" s="14">
        <f t="shared" ref="G135:G198" si="2">E135-F135</f>
        <v>0</v>
      </c>
    </row>
    <row r="136" spans="2:7" x14ac:dyDescent="0.45">
      <c r="B136" s="12"/>
      <c r="C136" s="12"/>
      <c r="D136" s="13" t="s">
        <v>125</v>
      </c>
      <c r="E136" s="14"/>
      <c r="F136" s="14"/>
      <c r="G136" s="14">
        <f t="shared" si="2"/>
        <v>0</v>
      </c>
    </row>
    <row r="137" spans="2:7" x14ac:dyDescent="0.45">
      <c r="B137" s="12"/>
      <c r="C137" s="12"/>
      <c r="D137" s="13" t="s">
        <v>126</v>
      </c>
      <c r="E137" s="14"/>
      <c r="F137" s="14"/>
      <c r="G137" s="14">
        <f t="shared" si="2"/>
        <v>0</v>
      </c>
    </row>
    <row r="138" spans="2:7" x14ac:dyDescent="0.45">
      <c r="B138" s="12"/>
      <c r="C138" s="12"/>
      <c r="D138" s="13" t="s">
        <v>127</v>
      </c>
      <c r="E138" s="14">
        <v>593400</v>
      </c>
      <c r="F138" s="14">
        <v>589000</v>
      </c>
      <c r="G138" s="14">
        <f t="shared" si="2"/>
        <v>4400</v>
      </c>
    </row>
    <row r="139" spans="2:7" x14ac:dyDescent="0.45">
      <c r="B139" s="12"/>
      <c r="C139" s="12"/>
      <c r="D139" s="13" t="s">
        <v>128</v>
      </c>
      <c r="E139" s="14"/>
      <c r="F139" s="14"/>
      <c r="G139" s="14">
        <f t="shared" si="2"/>
        <v>0</v>
      </c>
    </row>
    <row r="140" spans="2:7" x14ac:dyDescent="0.45">
      <c r="B140" s="12"/>
      <c r="C140" s="12"/>
      <c r="D140" s="13" t="s">
        <v>129</v>
      </c>
      <c r="E140" s="14"/>
      <c r="F140" s="14"/>
      <c r="G140" s="14">
        <f t="shared" si="2"/>
        <v>0</v>
      </c>
    </row>
    <row r="141" spans="2:7" x14ac:dyDescent="0.45">
      <c r="B141" s="12"/>
      <c r="C141" s="12"/>
      <c r="D141" s="13" t="s">
        <v>111</v>
      </c>
      <c r="E141" s="14">
        <f>+E142</f>
        <v>0</v>
      </c>
      <c r="F141" s="14">
        <f>+F142</f>
        <v>0</v>
      </c>
      <c r="G141" s="14">
        <f t="shared" si="2"/>
        <v>0</v>
      </c>
    </row>
    <row r="142" spans="2:7" x14ac:dyDescent="0.45">
      <c r="B142" s="12"/>
      <c r="C142" s="12"/>
      <c r="D142" s="13" t="s">
        <v>130</v>
      </c>
      <c r="E142" s="14"/>
      <c r="F142" s="14"/>
      <c r="G142" s="14">
        <f t="shared" si="2"/>
        <v>0</v>
      </c>
    </row>
    <row r="143" spans="2:7" x14ac:dyDescent="0.45">
      <c r="B143" s="12"/>
      <c r="C143" s="12"/>
      <c r="D143" s="13" t="s">
        <v>131</v>
      </c>
      <c r="E143" s="14"/>
      <c r="F143" s="14"/>
      <c r="G143" s="14">
        <f t="shared" si="2"/>
        <v>0</v>
      </c>
    </row>
    <row r="144" spans="2:7" x14ac:dyDescent="0.45">
      <c r="B144" s="12"/>
      <c r="C144" s="12"/>
      <c r="D144" s="13" t="s">
        <v>132</v>
      </c>
      <c r="E144" s="14"/>
      <c r="F144" s="14"/>
      <c r="G144" s="14">
        <f t="shared" si="2"/>
        <v>0</v>
      </c>
    </row>
    <row r="145" spans="2:7" x14ac:dyDescent="0.45">
      <c r="B145" s="12"/>
      <c r="C145" s="12"/>
      <c r="D145" s="13" t="s">
        <v>133</v>
      </c>
      <c r="E145" s="14"/>
      <c r="F145" s="14"/>
      <c r="G145" s="14">
        <f t="shared" si="2"/>
        <v>0</v>
      </c>
    </row>
    <row r="146" spans="2:7" x14ac:dyDescent="0.45">
      <c r="B146" s="12"/>
      <c r="C146" s="12"/>
      <c r="D146" s="13" t="s">
        <v>134</v>
      </c>
      <c r="E146" s="14"/>
      <c r="F146" s="14"/>
      <c r="G146" s="14">
        <f t="shared" si="2"/>
        <v>0</v>
      </c>
    </row>
    <row r="147" spans="2:7" x14ac:dyDescent="0.45">
      <c r="B147" s="12"/>
      <c r="C147" s="12"/>
      <c r="D147" s="13" t="s">
        <v>135</v>
      </c>
      <c r="E147" s="14"/>
      <c r="F147" s="14"/>
      <c r="G147" s="14">
        <f t="shared" si="2"/>
        <v>0</v>
      </c>
    </row>
    <row r="148" spans="2:7" x14ac:dyDescent="0.45">
      <c r="B148" s="12"/>
      <c r="C148" s="12"/>
      <c r="D148" s="13" t="s">
        <v>136</v>
      </c>
      <c r="E148" s="14"/>
      <c r="F148" s="14"/>
      <c r="G148" s="14">
        <f t="shared" si="2"/>
        <v>0</v>
      </c>
    </row>
    <row r="149" spans="2:7" x14ac:dyDescent="0.45">
      <c r="B149" s="12"/>
      <c r="C149" s="12"/>
      <c r="D149" s="13" t="s">
        <v>137</v>
      </c>
      <c r="E149" s="14"/>
      <c r="F149" s="14"/>
      <c r="G149" s="14">
        <f t="shared" si="2"/>
        <v>0</v>
      </c>
    </row>
    <row r="150" spans="2:7" x14ac:dyDescent="0.45">
      <c r="B150" s="12"/>
      <c r="C150" s="12"/>
      <c r="D150" s="13" t="s">
        <v>138</v>
      </c>
      <c r="E150" s="14">
        <f>+E151</f>
        <v>0</v>
      </c>
      <c r="F150" s="14">
        <f>+F151</f>
        <v>0</v>
      </c>
      <c r="G150" s="14">
        <f t="shared" si="2"/>
        <v>0</v>
      </c>
    </row>
    <row r="151" spans="2:7" x14ac:dyDescent="0.45">
      <c r="B151" s="12"/>
      <c r="C151" s="12"/>
      <c r="D151" s="13" t="s">
        <v>139</v>
      </c>
      <c r="E151" s="14"/>
      <c r="F151" s="14"/>
      <c r="G151" s="14">
        <f t="shared" si="2"/>
        <v>0</v>
      </c>
    </row>
    <row r="152" spans="2:7" x14ac:dyDescent="0.45">
      <c r="B152" s="12"/>
      <c r="C152" s="15"/>
      <c r="D152" s="16" t="s">
        <v>140</v>
      </c>
      <c r="E152" s="17">
        <f>+E71+E104+E121+E143+E144+E145+E146+E147+E148+E149+E150</f>
        <v>2576648</v>
      </c>
      <c r="F152" s="17">
        <f>+F71+F104+F121+F143+F144+F145+F146+F147+F148+F149+F150</f>
        <v>2625256</v>
      </c>
      <c r="G152" s="17">
        <f t="shared" si="2"/>
        <v>-48608</v>
      </c>
    </row>
    <row r="153" spans="2:7" x14ac:dyDescent="0.45">
      <c r="B153" s="15"/>
      <c r="C153" s="18" t="s">
        <v>141</v>
      </c>
      <c r="D153" s="19"/>
      <c r="E153" s="20">
        <f xml:space="preserve"> +E70 - E152</f>
        <v>653352</v>
      </c>
      <c r="F153" s="20">
        <f xml:space="preserve"> +F70 - F152</f>
        <v>544744</v>
      </c>
      <c r="G153" s="20">
        <f t="shared" si="2"/>
        <v>108608</v>
      </c>
    </row>
    <row r="154" spans="2:7" x14ac:dyDescent="0.45">
      <c r="B154" s="9" t="s">
        <v>142</v>
      </c>
      <c r="C154" s="9" t="s">
        <v>9</v>
      </c>
      <c r="D154" s="13" t="s">
        <v>143</v>
      </c>
      <c r="E154" s="14"/>
      <c r="F154" s="14"/>
      <c r="G154" s="14">
        <f t="shared" si="2"/>
        <v>0</v>
      </c>
    </row>
    <row r="155" spans="2:7" x14ac:dyDescent="0.45">
      <c r="B155" s="12"/>
      <c r="C155" s="12"/>
      <c r="D155" s="13" t="s">
        <v>144</v>
      </c>
      <c r="E155" s="14">
        <v>560</v>
      </c>
      <c r="F155" s="14">
        <v>5</v>
      </c>
      <c r="G155" s="14">
        <f t="shared" si="2"/>
        <v>555</v>
      </c>
    </row>
    <row r="156" spans="2:7" x14ac:dyDescent="0.45">
      <c r="B156" s="12"/>
      <c r="C156" s="12"/>
      <c r="D156" s="13" t="s">
        <v>145</v>
      </c>
      <c r="E156" s="14"/>
      <c r="F156" s="14"/>
      <c r="G156" s="14">
        <f t="shared" si="2"/>
        <v>0</v>
      </c>
    </row>
    <row r="157" spans="2:7" x14ac:dyDescent="0.45">
      <c r="B157" s="12"/>
      <c r="C157" s="12"/>
      <c r="D157" s="13" t="s">
        <v>146</v>
      </c>
      <c r="E157" s="14"/>
      <c r="F157" s="14"/>
      <c r="G157" s="14">
        <f t="shared" si="2"/>
        <v>0</v>
      </c>
    </row>
    <row r="158" spans="2:7" x14ac:dyDescent="0.45">
      <c r="B158" s="12"/>
      <c r="C158" s="12"/>
      <c r="D158" s="13" t="s">
        <v>147</v>
      </c>
      <c r="E158" s="14"/>
      <c r="F158" s="14"/>
      <c r="G158" s="14">
        <f t="shared" si="2"/>
        <v>0</v>
      </c>
    </row>
    <row r="159" spans="2:7" x14ac:dyDescent="0.45">
      <c r="B159" s="12"/>
      <c r="C159" s="12"/>
      <c r="D159" s="13" t="s">
        <v>148</v>
      </c>
      <c r="E159" s="14"/>
      <c r="F159" s="14"/>
      <c r="G159" s="14">
        <f t="shared" si="2"/>
        <v>0</v>
      </c>
    </row>
    <row r="160" spans="2:7" x14ac:dyDescent="0.45">
      <c r="B160" s="12"/>
      <c r="C160" s="12"/>
      <c r="D160" s="13" t="s">
        <v>149</v>
      </c>
      <c r="E160" s="14"/>
      <c r="F160" s="14"/>
      <c r="G160" s="14">
        <f t="shared" si="2"/>
        <v>0</v>
      </c>
    </row>
    <row r="161" spans="2:7" x14ac:dyDescent="0.45">
      <c r="B161" s="12"/>
      <c r="C161" s="12"/>
      <c r="D161" s="13" t="s">
        <v>150</v>
      </c>
      <c r="E161" s="14"/>
      <c r="F161" s="14"/>
      <c r="G161" s="14">
        <f t="shared" si="2"/>
        <v>0</v>
      </c>
    </row>
    <row r="162" spans="2:7" x14ac:dyDescent="0.45">
      <c r="B162" s="12"/>
      <c r="C162" s="12"/>
      <c r="D162" s="13" t="s">
        <v>151</v>
      </c>
      <c r="E162" s="14"/>
      <c r="F162" s="14"/>
      <c r="G162" s="14">
        <f t="shared" si="2"/>
        <v>0</v>
      </c>
    </row>
    <row r="163" spans="2:7" x14ac:dyDescent="0.45">
      <c r="B163" s="12"/>
      <c r="C163" s="12"/>
      <c r="D163" s="13" t="s">
        <v>152</v>
      </c>
      <c r="E163" s="14">
        <f>+E164+E165+E166+E167</f>
        <v>0</v>
      </c>
      <c r="F163" s="14">
        <f>+F164+F165+F166+F167</f>
        <v>0</v>
      </c>
      <c r="G163" s="14">
        <f t="shared" si="2"/>
        <v>0</v>
      </c>
    </row>
    <row r="164" spans="2:7" x14ac:dyDescent="0.45">
      <c r="B164" s="12"/>
      <c r="C164" s="12"/>
      <c r="D164" s="13" t="s">
        <v>153</v>
      </c>
      <c r="E164" s="14"/>
      <c r="F164" s="14"/>
      <c r="G164" s="14">
        <f t="shared" si="2"/>
        <v>0</v>
      </c>
    </row>
    <row r="165" spans="2:7" x14ac:dyDescent="0.45">
      <c r="B165" s="12"/>
      <c r="C165" s="12"/>
      <c r="D165" s="13" t="s">
        <v>154</v>
      </c>
      <c r="E165" s="14"/>
      <c r="F165" s="14"/>
      <c r="G165" s="14">
        <f t="shared" si="2"/>
        <v>0</v>
      </c>
    </row>
    <row r="166" spans="2:7" x14ac:dyDescent="0.45">
      <c r="B166" s="12"/>
      <c r="C166" s="12"/>
      <c r="D166" s="13" t="s">
        <v>155</v>
      </c>
      <c r="E166" s="14"/>
      <c r="F166" s="14"/>
      <c r="G166" s="14">
        <f t="shared" si="2"/>
        <v>0</v>
      </c>
    </row>
    <row r="167" spans="2:7" x14ac:dyDescent="0.45">
      <c r="B167" s="12"/>
      <c r="C167" s="12"/>
      <c r="D167" s="13" t="s">
        <v>156</v>
      </c>
      <c r="E167" s="14">
        <f>+E168</f>
        <v>0</v>
      </c>
      <c r="F167" s="14">
        <f>+F168</f>
        <v>0</v>
      </c>
      <c r="G167" s="14">
        <f t="shared" si="2"/>
        <v>0</v>
      </c>
    </row>
    <row r="168" spans="2:7" x14ac:dyDescent="0.45">
      <c r="B168" s="12"/>
      <c r="C168" s="12"/>
      <c r="D168" s="13" t="s">
        <v>157</v>
      </c>
      <c r="E168" s="14"/>
      <c r="F168" s="14"/>
      <c r="G168" s="14">
        <f t="shared" si="2"/>
        <v>0</v>
      </c>
    </row>
    <row r="169" spans="2:7" x14ac:dyDescent="0.45">
      <c r="B169" s="12"/>
      <c r="C169" s="15"/>
      <c r="D169" s="16" t="s">
        <v>158</v>
      </c>
      <c r="E169" s="17">
        <f>+E154+E155+E156+E157+E158+E159+E160+E161+E162+E163</f>
        <v>560</v>
      </c>
      <c r="F169" s="17">
        <f>+F154+F155+F156+F157+F158+F159+F160+F161+F162+F163</f>
        <v>5</v>
      </c>
      <c r="G169" s="17">
        <f t="shared" si="2"/>
        <v>555</v>
      </c>
    </row>
    <row r="170" spans="2:7" x14ac:dyDescent="0.45">
      <c r="B170" s="12"/>
      <c r="C170" s="9" t="s">
        <v>61</v>
      </c>
      <c r="D170" s="13" t="s">
        <v>159</v>
      </c>
      <c r="E170" s="14"/>
      <c r="F170" s="14"/>
      <c r="G170" s="14">
        <f t="shared" si="2"/>
        <v>0</v>
      </c>
    </row>
    <row r="171" spans="2:7" x14ac:dyDescent="0.45">
      <c r="B171" s="12"/>
      <c r="C171" s="12"/>
      <c r="D171" s="13" t="s">
        <v>160</v>
      </c>
      <c r="E171" s="14"/>
      <c r="F171" s="14"/>
      <c r="G171" s="14">
        <f t="shared" si="2"/>
        <v>0</v>
      </c>
    </row>
    <row r="172" spans="2:7" x14ac:dyDescent="0.45">
      <c r="B172" s="12"/>
      <c r="C172" s="12"/>
      <c r="D172" s="13" t="s">
        <v>161</v>
      </c>
      <c r="E172" s="14"/>
      <c r="F172" s="14"/>
      <c r="G172" s="14">
        <f t="shared" si="2"/>
        <v>0</v>
      </c>
    </row>
    <row r="173" spans="2:7" x14ac:dyDescent="0.45">
      <c r="B173" s="12"/>
      <c r="C173" s="12"/>
      <c r="D173" s="13" t="s">
        <v>162</v>
      </c>
      <c r="E173" s="14"/>
      <c r="F173" s="14"/>
      <c r="G173" s="14">
        <f t="shared" si="2"/>
        <v>0</v>
      </c>
    </row>
    <row r="174" spans="2:7" x14ac:dyDescent="0.45">
      <c r="B174" s="12"/>
      <c r="C174" s="12"/>
      <c r="D174" s="13" t="s">
        <v>163</v>
      </c>
      <c r="E174" s="14"/>
      <c r="F174" s="14"/>
      <c r="G174" s="14">
        <f t="shared" si="2"/>
        <v>0</v>
      </c>
    </row>
    <row r="175" spans="2:7" x14ac:dyDescent="0.45">
      <c r="B175" s="12"/>
      <c r="C175" s="12"/>
      <c r="D175" s="13" t="s">
        <v>164</v>
      </c>
      <c r="E175" s="14"/>
      <c r="F175" s="14"/>
      <c r="G175" s="14">
        <f t="shared" si="2"/>
        <v>0</v>
      </c>
    </row>
    <row r="176" spans="2:7" x14ac:dyDescent="0.45">
      <c r="B176" s="12"/>
      <c r="C176" s="12"/>
      <c r="D176" s="13" t="s">
        <v>165</v>
      </c>
      <c r="E176" s="14"/>
      <c r="F176" s="14"/>
      <c r="G176" s="14">
        <f t="shared" si="2"/>
        <v>0</v>
      </c>
    </row>
    <row r="177" spans="2:7" x14ac:dyDescent="0.45">
      <c r="B177" s="12"/>
      <c r="C177" s="12"/>
      <c r="D177" s="13" t="s">
        <v>166</v>
      </c>
      <c r="E177" s="14"/>
      <c r="F177" s="14"/>
      <c r="G177" s="14">
        <f t="shared" si="2"/>
        <v>0</v>
      </c>
    </row>
    <row r="178" spans="2:7" x14ac:dyDescent="0.45">
      <c r="B178" s="12"/>
      <c r="C178" s="12"/>
      <c r="D178" s="13" t="s">
        <v>167</v>
      </c>
      <c r="E178" s="14">
        <f>+E179+E180+E181</f>
        <v>0</v>
      </c>
      <c r="F178" s="14">
        <f>+F179+F180+F181</f>
        <v>0</v>
      </c>
      <c r="G178" s="14">
        <f t="shared" si="2"/>
        <v>0</v>
      </c>
    </row>
    <row r="179" spans="2:7" x14ac:dyDescent="0.45">
      <c r="B179" s="12"/>
      <c r="C179" s="12"/>
      <c r="D179" s="13" t="s">
        <v>168</v>
      </c>
      <c r="E179" s="14"/>
      <c r="F179" s="14"/>
      <c r="G179" s="14">
        <f t="shared" si="2"/>
        <v>0</v>
      </c>
    </row>
    <row r="180" spans="2:7" x14ac:dyDescent="0.45">
      <c r="B180" s="12"/>
      <c r="C180" s="12"/>
      <c r="D180" s="13" t="s">
        <v>169</v>
      </c>
      <c r="E180" s="14"/>
      <c r="F180" s="14"/>
      <c r="G180" s="14">
        <f t="shared" si="2"/>
        <v>0</v>
      </c>
    </row>
    <row r="181" spans="2:7" x14ac:dyDescent="0.45">
      <c r="B181" s="12"/>
      <c r="C181" s="12"/>
      <c r="D181" s="13" t="s">
        <v>170</v>
      </c>
      <c r="E181" s="14">
        <f>+E182</f>
        <v>0</v>
      </c>
      <c r="F181" s="14">
        <f>+F182</f>
        <v>0</v>
      </c>
      <c r="G181" s="14">
        <f t="shared" si="2"/>
        <v>0</v>
      </c>
    </row>
    <row r="182" spans="2:7" x14ac:dyDescent="0.45">
      <c r="B182" s="12"/>
      <c r="C182" s="12"/>
      <c r="D182" s="13" t="s">
        <v>171</v>
      </c>
      <c r="E182" s="14"/>
      <c r="F182" s="14"/>
      <c r="G182" s="14">
        <f t="shared" si="2"/>
        <v>0</v>
      </c>
    </row>
    <row r="183" spans="2:7" x14ac:dyDescent="0.45">
      <c r="B183" s="12"/>
      <c r="C183" s="15"/>
      <c r="D183" s="16" t="s">
        <v>172</v>
      </c>
      <c r="E183" s="17">
        <f>+E170+E171+E172+E173+E174+E175+E176+E177+E178</f>
        <v>0</v>
      </c>
      <c r="F183" s="17">
        <f>+F170+F171+F172+F173+F174+F175+F176+F177+F178</f>
        <v>0</v>
      </c>
      <c r="G183" s="17">
        <f t="shared" si="2"/>
        <v>0</v>
      </c>
    </row>
    <row r="184" spans="2:7" x14ac:dyDescent="0.45">
      <c r="B184" s="15"/>
      <c r="C184" s="18" t="s">
        <v>173</v>
      </c>
      <c r="D184" s="21"/>
      <c r="E184" s="22">
        <f xml:space="preserve"> +E169 - E183</f>
        <v>560</v>
      </c>
      <c r="F184" s="22">
        <f xml:space="preserve"> +F169 - F183</f>
        <v>5</v>
      </c>
      <c r="G184" s="22">
        <f t="shared" si="2"/>
        <v>555</v>
      </c>
    </row>
    <row r="185" spans="2:7" x14ac:dyDescent="0.45">
      <c r="B185" s="18" t="s">
        <v>174</v>
      </c>
      <c r="C185" s="23"/>
      <c r="D185" s="19"/>
      <c r="E185" s="20">
        <f xml:space="preserve"> +E153 +E184</f>
        <v>653912</v>
      </c>
      <c r="F185" s="20">
        <f xml:space="preserve"> +F153 +F184</f>
        <v>544749</v>
      </c>
      <c r="G185" s="20">
        <f t="shared" si="2"/>
        <v>109163</v>
      </c>
    </row>
    <row r="186" spans="2:7" x14ac:dyDescent="0.45">
      <c r="B186" s="9" t="s">
        <v>175</v>
      </c>
      <c r="C186" s="9" t="s">
        <v>9</v>
      </c>
      <c r="D186" s="13" t="s">
        <v>176</v>
      </c>
      <c r="E186" s="14">
        <f>+E187+E188</f>
        <v>0</v>
      </c>
      <c r="F186" s="14">
        <f>+F187+F188</f>
        <v>0</v>
      </c>
      <c r="G186" s="14">
        <f t="shared" si="2"/>
        <v>0</v>
      </c>
    </row>
    <row r="187" spans="2:7" x14ac:dyDescent="0.45">
      <c r="B187" s="12"/>
      <c r="C187" s="12"/>
      <c r="D187" s="13" t="s">
        <v>177</v>
      </c>
      <c r="E187" s="14"/>
      <c r="F187" s="14"/>
      <c r="G187" s="14">
        <f t="shared" si="2"/>
        <v>0</v>
      </c>
    </row>
    <row r="188" spans="2:7" x14ac:dyDescent="0.45">
      <c r="B188" s="12"/>
      <c r="C188" s="12"/>
      <c r="D188" s="13" t="s">
        <v>178</v>
      </c>
      <c r="E188" s="14"/>
      <c r="F188" s="14"/>
      <c r="G188" s="14">
        <f t="shared" si="2"/>
        <v>0</v>
      </c>
    </row>
    <row r="189" spans="2:7" x14ac:dyDescent="0.45">
      <c r="B189" s="12"/>
      <c r="C189" s="12"/>
      <c r="D189" s="13" t="s">
        <v>179</v>
      </c>
      <c r="E189" s="14">
        <f>+E190+E191</f>
        <v>0</v>
      </c>
      <c r="F189" s="14">
        <f>+F190+F191</f>
        <v>0</v>
      </c>
      <c r="G189" s="14">
        <f t="shared" si="2"/>
        <v>0</v>
      </c>
    </row>
    <row r="190" spans="2:7" x14ac:dyDescent="0.45">
      <c r="B190" s="12"/>
      <c r="C190" s="12"/>
      <c r="D190" s="13" t="s">
        <v>180</v>
      </c>
      <c r="E190" s="14"/>
      <c r="F190" s="14"/>
      <c r="G190" s="14">
        <f t="shared" si="2"/>
        <v>0</v>
      </c>
    </row>
    <row r="191" spans="2:7" x14ac:dyDescent="0.45">
      <c r="B191" s="12"/>
      <c r="C191" s="12"/>
      <c r="D191" s="13" t="s">
        <v>181</v>
      </c>
      <c r="E191" s="14"/>
      <c r="F191" s="14"/>
      <c r="G191" s="14">
        <f t="shared" si="2"/>
        <v>0</v>
      </c>
    </row>
    <row r="192" spans="2:7" x14ac:dyDescent="0.45">
      <c r="B192" s="12"/>
      <c r="C192" s="12"/>
      <c r="D192" s="13" t="s">
        <v>182</v>
      </c>
      <c r="E192" s="14"/>
      <c r="F192" s="14"/>
      <c r="G192" s="14">
        <f t="shared" si="2"/>
        <v>0</v>
      </c>
    </row>
    <row r="193" spans="2:7" x14ac:dyDescent="0.45">
      <c r="B193" s="12"/>
      <c r="C193" s="12"/>
      <c r="D193" s="13" t="s">
        <v>183</v>
      </c>
      <c r="E193" s="14">
        <f>+E194+E195</f>
        <v>0</v>
      </c>
      <c r="F193" s="14">
        <f>+F194+F195</f>
        <v>0</v>
      </c>
      <c r="G193" s="14">
        <f t="shared" si="2"/>
        <v>0</v>
      </c>
    </row>
    <row r="194" spans="2:7" x14ac:dyDescent="0.45">
      <c r="B194" s="12"/>
      <c r="C194" s="12"/>
      <c r="D194" s="13" t="s">
        <v>184</v>
      </c>
      <c r="E194" s="14"/>
      <c r="F194" s="14"/>
      <c r="G194" s="14">
        <f t="shared" si="2"/>
        <v>0</v>
      </c>
    </row>
    <row r="195" spans="2:7" x14ac:dyDescent="0.45">
      <c r="B195" s="12"/>
      <c r="C195" s="12"/>
      <c r="D195" s="13" t="s">
        <v>185</v>
      </c>
      <c r="E195" s="14"/>
      <c r="F195" s="14"/>
      <c r="G195" s="14">
        <f t="shared" si="2"/>
        <v>0</v>
      </c>
    </row>
    <row r="196" spans="2:7" x14ac:dyDescent="0.45">
      <c r="B196" s="12"/>
      <c r="C196" s="12"/>
      <c r="D196" s="13" t="s">
        <v>186</v>
      </c>
      <c r="E196" s="14">
        <f>+E197+E198+E199+E200</f>
        <v>0</v>
      </c>
      <c r="F196" s="14">
        <f>+F197+F198+F199+F200</f>
        <v>0</v>
      </c>
      <c r="G196" s="14">
        <f t="shared" si="2"/>
        <v>0</v>
      </c>
    </row>
    <row r="197" spans="2:7" x14ac:dyDescent="0.45">
      <c r="B197" s="12"/>
      <c r="C197" s="12"/>
      <c r="D197" s="13" t="s">
        <v>187</v>
      </c>
      <c r="E197" s="14"/>
      <c r="F197" s="14"/>
      <c r="G197" s="14">
        <f t="shared" si="2"/>
        <v>0</v>
      </c>
    </row>
    <row r="198" spans="2:7" x14ac:dyDescent="0.45">
      <c r="B198" s="12"/>
      <c r="C198" s="12"/>
      <c r="D198" s="13" t="s">
        <v>188</v>
      </c>
      <c r="E198" s="14"/>
      <c r="F198" s="14"/>
      <c r="G198" s="14">
        <f t="shared" si="2"/>
        <v>0</v>
      </c>
    </row>
    <row r="199" spans="2:7" x14ac:dyDescent="0.45">
      <c r="B199" s="12"/>
      <c r="C199" s="12"/>
      <c r="D199" s="13" t="s">
        <v>189</v>
      </c>
      <c r="E199" s="14"/>
      <c r="F199" s="14"/>
      <c r="G199" s="14">
        <f t="shared" ref="G199:G245" si="3">E199-F199</f>
        <v>0</v>
      </c>
    </row>
    <row r="200" spans="2:7" x14ac:dyDescent="0.45">
      <c r="B200" s="12"/>
      <c r="C200" s="12"/>
      <c r="D200" s="13" t="s">
        <v>190</v>
      </c>
      <c r="E200" s="14"/>
      <c r="F200" s="14"/>
      <c r="G200" s="14">
        <f t="shared" si="3"/>
        <v>0</v>
      </c>
    </row>
    <row r="201" spans="2:7" x14ac:dyDescent="0.45">
      <c r="B201" s="12"/>
      <c r="C201" s="12"/>
      <c r="D201" s="13" t="s">
        <v>191</v>
      </c>
      <c r="E201" s="14"/>
      <c r="F201" s="14"/>
      <c r="G201" s="14">
        <f t="shared" si="3"/>
        <v>0</v>
      </c>
    </row>
    <row r="202" spans="2:7" x14ac:dyDescent="0.45">
      <c r="B202" s="12"/>
      <c r="C202" s="12"/>
      <c r="D202" s="13" t="s">
        <v>192</v>
      </c>
      <c r="E202" s="14"/>
      <c r="F202" s="14"/>
      <c r="G202" s="14">
        <f t="shared" si="3"/>
        <v>0</v>
      </c>
    </row>
    <row r="203" spans="2:7" x14ac:dyDescent="0.45">
      <c r="B203" s="12"/>
      <c r="C203" s="12"/>
      <c r="D203" s="13" t="s">
        <v>193</v>
      </c>
      <c r="E203" s="14"/>
      <c r="F203" s="14"/>
      <c r="G203" s="14">
        <f t="shared" si="3"/>
        <v>0</v>
      </c>
    </row>
    <row r="204" spans="2:7" x14ac:dyDescent="0.45">
      <c r="B204" s="12"/>
      <c r="C204" s="12"/>
      <c r="D204" s="13" t="s">
        <v>194</v>
      </c>
      <c r="E204" s="14">
        <f>+E205+E206+E207+E208+E209</f>
        <v>0</v>
      </c>
      <c r="F204" s="14">
        <f>+F205+F206+F207+F208+F209</f>
        <v>0</v>
      </c>
      <c r="G204" s="14">
        <f t="shared" si="3"/>
        <v>0</v>
      </c>
    </row>
    <row r="205" spans="2:7" x14ac:dyDescent="0.45">
      <c r="B205" s="12"/>
      <c r="C205" s="12"/>
      <c r="D205" s="13" t="s">
        <v>195</v>
      </c>
      <c r="E205" s="14"/>
      <c r="F205" s="14"/>
      <c r="G205" s="14">
        <f t="shared" si="3"/>
        <v>0</v>
      </c>
    </row>
    <row r="206" spans="2:7" x14ac:dyDescent="0.45">
      <c r="B206" s="12"/>
      <c r="C206" s="12"/>
      <c r="D206" s="13" t="s">
        <v>196</v>
      </c>
      <c r="E206" s="14"/>
      <c r="F206" s="14"/>
      <c r="G206" s="14">
        <f t="shared" si="3"/>
        <v>0</v>
      </c>
    </row>
    <row r="207" spans="2:7" x14ac:dyDescent="0.45">
      <c r="B207" s="12"/>
      <c r="C207" s="12"/>
      <c r="D207" s="13" t="s">
        <v>197</v>
      </c>
      <c r="E207" s="14"/>
      <c r="F207" s="14"/>
      <c r="G207" s="14">
        <f t="shared" si="3"/>
        <v>0</v>
      </c>
    </row>
    <row r="208" spans="2:7" x14ac:dyDescent="0.45">
      <c r="B208" s="12"/>
      <c r="C208" s="12"/>
      <c r="D208" s="13" t="s">
        <v>198</v>
      </c>
      <c r="E208" s="14"/>
      <c r="F208" s="14"/>
      <c r="G208" s="14">
        <f t="shared" si="3"/>
        <v>0</v>
      </c>
    </row>
    <row r="209" spans="2:7" x14ac:dyDescent="0.45">
      <c r="B209" s="12"/>
      <c r="C209" s="12"/>
      <c r="D209" s="13" t="s">
        <v>199</v>
      </c>
      <c r="E209" s="14"/>
      <c r="F209" s="14"/>
      <c r="G209" s="14">
        <f t="shared" si="3"/>
        <v>0</v>
      </c>
    </row>
    <row r="210" spans="2:7" x14ac:dyDescent="0.45">
      <c r="B210" s="12"/>
      <c r="C210" s="15"/>
      <c r="D210" s="16" t="s">
        <v>200</v>
      </c>
      <c r="E210" s="17">
        <f>+E186+E189+E192+E193+E196+E201+E202+E203+E204</f>
        <v>0</v>
      </c>
      <c r="F210" s="17">
        <f>+F186+F189+F192+F193+F196+F201+F202+F203+F204</f>
        <v>0</v>
      </c>
      <c r="G210" s="17">
        <f t="shared" si="3"/>
        <v>0</v>
      </c>
    </row>
    <row r="211" spans="2:7" x14ac:dyDescent="0.45">
      <c r="B211" s="12"/>
      <c r="C211" s="9" t="s">
        <v>61</v>
      </c>
      <c r="D211" s="13" t="s">
        <v>201</v>
      </c>
      <c r="E211" s="14"/>
      <c r="F211" s="14"/>
      <c r="G211" s="14">
        <f t="shared" si="3"/>
        <v>0</v>
      </c>
    </row>
    <row r="212" spans="2:7" x14ac:dyDescent="0.45">
      <c r="B212" s="12"/>
      <c r="C212" s="12"/>
      <c r="D212" s="13" t="s">
        <v>202</v>
      </c>
      <c r="E212" s="14">
        <f>+E213+E214+E215+E216+E217+E218+E219+E220+E221</f>
        <v>0</v>
      </c>
      <c r="F212" s="14">
        <f>+F213+F214+F215+F216+F217+F218+F219+F220+F221</f>
        <v>0</v>
      </c>
      <c r="G212" s="14">
        <f t="shared" si="3"/>
        <v>0</v>
      </c>
    </row>
    <row r="213" spans="2:7" x14ac:dyDescent="0.45">
      <c r="B213" s="12"/>
      <c r="C213" s="12"/>
      <c r="D213" s="13" t="s">
        <v>203</v>
      </c>
      <c r="E213" s="14"/>
      <c r="F213" s="14"/>
      <c r="G213" s="14">
        <f t="shared" si="3"/>
        <v>0</v>
      </c>
    </row>
    <row r="214" spans="2:7" x14ac:dyDescent="0.45">
      <c r="B214" s="12"/>
      <c r="C214" s="12"/>
      <c r="D214" s="13" t="s">
        <v>204</v>
      </c>
      <c r="E214" s="14"/>
      <c r="F214" s="14"/>
      <c r="G214" s="14">
        <f t="shared" si="3"/>
        <v>0</v>
      </c>
    </row>
    <row r="215" spans="2:7" x14ac:dyDescent="0.45">
      <c r="B215" s="12"/>
      <c r="C215" s="12"/>
      <c r="D215" s="13" t="s">
        <v>205</v>
      </c>
      <c r="E215" s="14"/>
      <c r="F215" s="14"/>
      <c r="G215" s="14">
        <f t="shared" si="3"/>
        <v>0</v>
      </c>
    </row>
    <row r="216" spans="2:7" x14ac:dyDescent="0.45">
      <c r="B216" s="12"/>
      <c r="C216" s="12"/>
      <c r="D216" s="13" t="s">
        <v>206</v>
      </c>
      <c r="E216" s="14"/>
      <c r="F216" s="14"/>
      <c r="G216" s="14">
        <f t="shared" si="3"/>
        <v>0</v>
      </c>
    </row>
    <row r="217" spans="2:7" x14ac:dyDescent="0.45">
      <c r="B217" s="12"/>
      <c r="C217" s="12"/>
      <c r="D217" s="13" t="s">
        <v>207</v>
      </c>
      <c r="E217" s="14"/>
      <c r="F217" s="14"/>
      <c r="G217" s="14">
        <f t="shared" si="3"/>
        <v>0</v>
      </c>
    </row>
    <row r="218" spans="2:7" x14ac:dyDescent="0.45">
      <c r="B218" s="12"/>
      <c r="C218" s="12"/>
      <c r="D218" s="13" t="s">
        <v>208</v>
      </c>
      <c r="E218" s="14"/>
      <c r="F218" s="14"/>
      <c r="G218" s="14">
        <f t="shared" si="3"/>
        <v>0</v>
      </c>
    </row>
    <row r="219" spans="2:7" x14ac:dyDescent="0.45">
      <c r="B219" s="12"/>
      <c r="C219" s="12"/>
      <c r="D219" s="13" t="s">
        <v>209</v>
      </c>
      <c r="E219" s="14"/>
      <c r="F219" s="14"/>
      <c r="G219" s="14">
        <f t="shared" si="3"/>
        <v>0</v>
      </c>
    </row>
    <row r="220" spans="2:7" x14ac:dyDescent="0.45">
      <c r="B220" s="12"/>
      <c r="C220" s="12"/>
      <c r="D220" s="13" t="s">
        <v>210</v>
      </c>
      <c r="E220" s="14"/>
      <c r="F220" s="14"/>
      <c r="G220" s="14">
        <f t="shared" si="3"/>
        <v>0</v>
      </c>
    </row>
    <row r="221" spans="2:7" x14ac:dyDescent="0.45">
      <c r="B221" s="12"/>
      <c r="C221" s="12"/>
      <c r="D221" s="13" t="s">
        <v>211</v>
      </c>
      <c r="E221" s="14"/>
      <c r="F221" s="14"/>
      <c r="G221" s="14">
        <f t="shared" si="3"/>
        <v>0</v>
      </c>
    </row>
    <row r="222" spans="2:7" x14ac:dyDescent="0.45">
      <c r="B222" s="12"/>
      <c r="C222" s="12"/>
      <c r="D222" s="13" t="s">
        <v>212</v>
      </c>
      <c r="E222" s="14"/>
      <c r="F222" s="14"/>
      <c r="G222" s="14">
        <f t="shared" si="3"/>
        <v>0</v>
      </c>
    </row>
    <row r="223" spans="2:7" x14ac:dyDescent="0.45">
      <c r="B223" s="12"/>
      <c r="C223" s="12"/>
      <c r="D223" s="13" t="s">
        <v>213</v>
      </c>
      <c r="E223" s="14"/>
      <c r="F223" s="14"/>
      <c r="G223" s="14">
        <f t="shared" si="3"/>
        <v>0</v>
      </c>
    </row>
    <row r="224" spans="2:7" x14ac:dyDescent="0.45">
      <c r="B224" s="12"/>
      <c r="C224" s="12"/>
      <c r="D224" s="13" t="s">
        <v>214</v>
      </c>
      <c r="E224" s="14">
        <v>500000</v>
      </c>
      <c r="F224" s="14">
        <v>700000</v>
      </c>
      <c r="G224" s="14">
        <f t="shared" si="3"/>
        <v>-200000</v>
      </c>
    </row>
    <row r="225" spans="2:7" x14ac:dyDescent="0.45">
      <c r="B225" s="12"/>
      <c r="C225" s="12"/>
      <c r="D225" s="13" t="s">
        <v>215</v>
      </c>
      <c r="E225" s="14"/>
      <c r="F225" s="14"/>
      <c r="G225" s="14">
        <f t="shared" si="3"/>
        <v>0</v>
      </c>
    </row>
    <row r="226" spans="2:7" x14ac:dyDescent="0.45">
      <c r="B226" s="12"/>
      <c r="C226" s="12"/>
      <c r="D226" s="13" t="s">
        <v>216</v>
      </c>
      <c r="E226" s="14"/>
      <c r="F226" s="14"/>
      <c r="G226" s="14">
        <f t="shared" si="3"/>
        <v>0</v>
      </c>
    </row>
    <row r="227" spans="2:7" x14ac:dyDescent="0.45">
      <c r="B227" s="12"/>
      <c r="C227" s="12"/>
      <c r="D227" s="13" t="s">
        <v>217</v>
      </c>
      <c r="E227" s="14">
        <f>+E228+E229</f>
        <v>0</v>
      </c>
      <c r="F227" s="14">
        <f>+F228+F229</f>
        <v>0</v>
      </c>
      <c r="G227" s="14">
        <f t="shared" si="3"/>
        <v>0</v>
      </c>
    </row>
    <row r="228" spans="2:7" x14ac:dyDescent="0.45">
      <c r="B228" s="12"/>
      <c r="C228" s="12"/>
      <c r="D228" s="13" t="s">
        <v>198</v>
      </c>
      <c r="E228" s="14"/>
      <c r="F228" s="14"/>
      <c r="G228" s="14">
        <f t="shared" si="3"/>
        <v>0</v>
      </c>
    </row>
    <row r="229" spans="2:7" x14ac:dyDescent="0.45">
      <c r="B229" s="12"/>
      <c r="C229" s="12"/>
      <c r="D229" s="13" t="s">
        <v>197</v>
      </c>
      <c r="E229" s="14"/>
      <c r="F229" s="14"/>
      <c r="G229" s="14">
        <f t="shared" si="3"/>
        <v>0</v>
      </c>
    </row>
    <row r="230" spans="2:7" x14ac:dyDescent="0.45">
      <c r="B230" s="12"/>
      <c r="C230" s="15"/>
      <c r="D230" s="16" t="s">
        <v>218</v>
      </c>
      <c r="E230" s="17">
        <f>+E211+E212+E222+E223+E224+E225+E226+E227</f>
        <v>500000</v>
      </c>
      <c r="F230" s="17">
        <f>+F211+F212+F222+F223+F224+F225+F226+F227</f>
        <v>700000</v>
      </c>
      <c r="G230" s="17">
        <f t="shared" si="3"/>
        <v>-200000</v>
      </c>
    </row>
    <row r="231" spans="2:7" x14ac:dyDescent="0.45">
      <c r="B231" s="15"/>
      <c r="C231" s="24" t="s">
        <v>219</v>
      </c>
      <c r="D231" s="25"/>
      <c r="E231" s="26">
        <f xml:space="preserve"> +E210 - E230</f>
        <v>-500000</v>
      </c>
      <c r="F231" s="26">
        <f xml:space="preserve"> +F210 - F230</f>
        <v>-700000</v>
      </c>
      <c r="G231" s="26">
        <f t="shared" si="3"/>
        <v>200000</v>
      </c>
    </row>
    <row r="232" spans="2:7" x14ac:dyDescent="0.45">
      <c r="B232" s="18" t="s">
        <v>220</v>
      </c>
      <c r="C232" s="27"/>
      <c r="D232" s="28"/>
      <c r="E232" s="29">
        <f xml:space="preserve"> +E185 +E231</f>
        <v>153912</v>
      </c>
      <c r="F232" s="29">
        <f xml:space="preserve"> +F185 +F231</f>
        <v>-155251</v>
      </c>
      <c r="G232" s="29">
        <f t="shared" si="3"/>
        <v>309163</v>
      </c>
    </row>
    <row r="233" spans="2:7" x14ac:dyDescent="0.45">
      <c r="B233" s="30" t="s">
        <v>221</v>
      </c>
      <c r="C233" s="27" t="s">
        <v>222</v>
      </c>
      <c r="D233" s="28"/>
      <c r="E233" s="29">
        <v>-10786</v>
      </c>
      <c r="F233" s="29">
        <v>144465</v>
      </c>
      <c r="G233" s="29">
        <f t="shared" si="3"/>
        <v>-155251</v>
      </c>
    </row>
    <row r="234" spans="2:7" x14ac:dyDescent="0.45">
      <c r="B234" s="31"/>
      <c r="C234" s="27" t="s">
        <v>223</v>
      </c>
      <c r="D234" s="28"/>
      <c r="E234" s="29">
        <f xml:space="preserve"> +E232 +E233</f>
        <v>143126</v>
      </c>
      <c r="F234" s="29">
        <f xml:space="preserve"> +F232 +F233</f>
        <v>-10786</v>
      </c>
      <c r="G234" s="29">
        <f t="shared" si="3"/>
        <v>153912</v>
      </c>
    </row>
    <row r="235" spans="2:7" x14ac:dyDescent="0.45">
      <c r="B235" s="31"/>
      <c r="C235" s="27" t="s">
        <v>224</v>
      </c>
      <c r="D235" s="28"/>
      <c r="E235" s="29"/>
      <c r="F235" s="29"/>
      <c r="G235" s="29">
        <f t="shared" si="3"/>
        <v>0</v>
      </c>
    </row>
    <row r="236" spans="2:7" x14ac:dyDescent="0.45">
      <c r="B236" s="31"/>
      <c r="C236" s="27" t="s">
        <v>225</v>
      </c>
      <c r="D236" s="28"/>
      <c r="E236" s="29">
        <f>+E237+E238+E239</f>
        <v>0</v>
      </c>
      <c r="F236" s="29">
        <f>+F237+F238+F239</f>
        <v>0</v>
      </c>
      <c r="G236" s="29">
        <f t="shared" si="3"/>
        <v>0</v>
      </c>
    </row>
    <row r="237" spans="2:7" x14ac:dyDescent="0.45">
      <c r="B237" s="31"/>
      <c r="C237" s="32" t="s">
        <v>226</v>
      </c>
      <c r="D237" s="25"/>
      <c r="E237" s="26"/>
      <c r="F237" s="26"/>
      <c r="G237" s="26">
        <f t="shared" si="3"/>
        <v>0</v>
      </c>
    </row>
    <row r="238" spans="2:7" x14ac:dyDescent="0.45">
      <c r="B238" s="31"/>
      <c r="C238" s="32" t="s">
        <v>227</v>
      </c>
      <c r="D238" s="25"/>
      <c r="E238" s="26"/>
      <c r="F238" s="26"/>
      <c r="G238" s="26">
        <f t="shared" si="3"/>
        <v>0</v>
      </c>
    </row>
    <row r="239" spans="2:7" x14ac:dyDescent="0.45">
      <c r="B239" s="31"/>
      <c r="C239" s="32" t="s">
        <v>228</v>
      </c>
      <c r="D239" s="25"/>
      <c r="E239" s="26"/>
      <c r="F239" s="26"/>
      <c r="G239" s="26">
        <f t="shared" si="3"/>
        <v>0</v>
      </c>
    </row>
    <row r="240" spans="2:7" x14ac:dyDescent="0.45">
      <c r="B240" s="31"/>
      <c r="C240" s="27" t="s">
        <v>229</v>
      </c>
      <c r="D240" s="28"/>
      <c r="E240" s="29">
        <f>+E241+E242+E243+E244</f>
        <v>0</v>
      </c>
      <c r="F240" s="29">
        <f>+F241+F242+F243+F244</f>
        <v>0</v>
      </c>
      <c r="G240" s="29">
        <f t="shared" si="3"/>
        <v>0</v>
      </c>
    </row>
    <row r="241" spans="2:7" x14ac:dyDescent="0.45">
      <c r="B241" s="31"/>
      <c r="C241" s="32" t="s">
        <v>230</v>
      </c>
      <c r="D241" s="25"/>
      <c r="E241" s="26"/>
      <c r="F241" s="26"/>
      <c r="G241" s="26">
        <f t="shared" si="3"/>
        <v>0</v>
      </c>
    </row>
    <row r="242" spans="2:7" x14ac:dyDescent="0.45">
      <c r="B242" s="31"/>
      <c r="C242" s="32" t="s">
        <v>231</v>
      </c>
      <c r="D242" s="25"/>
      <c r="E242" s="26"/>
      <c r="F242" s="26"/>
      <c r="G242" s="26">
        <f t="shared" si="3"/>
        <v>0</v>
      </c>
    </row>
    <row r="243" spans="2:7" x14ac:dyDescent="0.45">
      <c r="B243" s="31"/>
      <c r="C243" s="32" t="s">
        <v>232</v>
      </c>
      <c r="D243" s="25"/>
      <c r="E243" s="26"/>
      <c r="F243" s="26"/>
      <c r="G243" s="26">
        <f t="shared" si="3"/>
        <v>0</v>
      </c>
    </row>
    <row r="244" spans="2:7" x14ac:dyDescent="0.45">
      <c r="B244" s="31"/>
      <c r="C244" s="32" t="s">
        <v>233</v>
      </c>
      <c r="D244" s="25"/>
      <c r="E244" s="26"/>
      <c r="F244" s="26"/>
      <c r="G244" s="26">
        <f t="shared" si="3"/>
        <v>0</v>
      </c>
    </row>
    <row r="245" spans="2:7" x14ac:dyDescent="0.45">
      <c r="B245" s="33"/>
      <c r="C245" s="27" t="s">
        <v>234</v>
      </c>
      <c r="D245" s="28"/>
      <c r="E245" s="29">
        <f xml:space="preserve"> +E234 +E235 +E236 - E240</f>
        <v>143126</v>
      </c>
      <c r="F245" s="29">
        <f xml:space="preserve"> +F234 +F235 +F236 - F240</f>
        <v>-10786</v>
      </c>
      <c r="G245" s="29">
        <f t="shared" si="3"/>
        <v>153912</v>
      </c>
    </row>
  </sheetData>
  <mergeCells count="13">
    <mergeCell ref="B233:B245"/>
    <mergeCell ref="B154:B184"/>
    <mergeCell ref="C154:C169"/>
    <mergeCell ref="C170:C183"/>
    <mergeCell ref="B186:B231"/>
    <mergeCell ref="C186:C210"/>
    <mergeCell ref="C211:C230"/>
    <mergeCell ref="B2:G2"/>
    <mergeCell ref="B3:G3"/>
    <mergeCell ref="B5:D5"/>
    <mergeCell ref="B6:B153"/>
    <mergeCell ref="C6:C70"/>
    <mergeCell ref="C71:C15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高齢者総合ケアセンター　蓬莱</vt:lpstr>
      <vt:lpstr>高齢者総合ケアセンター　ケアプラザ美馬</vt:lpstr>
      <vt:lpstr>ケアハウス　シャングリラ蓬寿</vt:lpstr>
      <vt:lpstr>高齢者ケアセンター　ケアプラザ相模原</vt:lpstr>
      <vt:lpstr>ケアプラザたま</vt:lpstr>
      <vt:lpstr>ケアプラザたま　アネックス</vt:lpstr>
      <vt:lpstr>ケアハウス　シャングリラとも</vt:lpstr>
      <vt:lpstr>市場高齢者共同生活施設</vt:lpstr>
      <vt:lpstr>'ケアハウス　シャングリラとも'!Print_Titles</vt:lpstr>
      <vt:lpstr>'ケアハウス　シャングリラ蓬寿'!Print_Titles</vt:lpstr>
      <vt:lpstr>ケアプラザたま!Print_Titles</vt:lpstr>
      <vt:lpstr>'ケアプラザたま　アネックス'!Print_Titles</vt:lpstr>
      <vt:lpstr>'高齢者ケアセンター　ケアプラザ相模原'!Print_Titles</vt:lpstr>
      <vt:lpstr>'高齢者総合ケアセンター　ケアプラザ美馬'!Print_Titles</vt:lpstr>
      <vt:lpstr>'高齢者総合ケアセンター　蓬莱'!Print_Titles</vt:lpstr>
      <vt:lpstr>市場高齢者共同生活施設!Print_Titles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2025-06-27T08:14:50Z</dcterms:created>
  <dcterms:modified xsi:type="dcterms:W3CDTF">2025-06-27T08:14:53Z</dcterms:modified>
</cp:coreProperties>
</file>